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65" windowWidth="24240" windowHeight="12240" activeTab="4"/>
  </bookViews>
  <sheets>
    <sheet name="3.4.13" sheetId="1" r:id="rId1"/>
    <sheet name="1.5.13" sheetId="4" r:id="rId2"/>
    <sheet name="29.5.13" sheetId="2" r:id="rId3"/>
    <sheet name="14.8.13" sheetId="3" r:id="rId4"/>
    <sheet name="11.9.13" sheetId="5" r:id="rId5"/>
  </sheets>
  <definedNames>
    <definedName name="_xlnm._FilterDatabase" localSheetId="4" hidden="1">'11.9.13'!$A$4:$R$54</definedName>
    <definedName name="_xlnm._FilterDatabase" localSheetId="3" hidden="1">'14.8.13'!$A$4:$R$48</definedName>
    <definedName name="_xlnm.Print_Area" localSheetId="4">'11.9.13'!$A$1:$R$59</definedName>
    <definedName name="_xlnm.Print_Area" localSheetId="3">'14.8.13'!$A$1:$R$53</definedName>
  </definedNames>
  <calcPr calcId="145621"/>
</workbook>
</file>

<file path=xl/calcChain.xml><?xml version="1.0" encoding="utf-8"?>
<calcChain xmlns="http://schemas.openxmlformats.org/spreadsheetml/2006/main">
  <c r="V55" i="5" l="1"/>
  <c r="W55" i="5" s="1"/>
  <c r="X55" i="5" s="1"/>
  <c r="D20" i="5"/>
  <c r="H20" i="5" s="1"/>
  <c r="D19" i="5"/>
  <c r="H19" i="5" s="1"/>
  <c r="D18" i="5"/>
  <c r="H18" i="5" s="1"/>
  <c r="D34" i="5"/>
  <c r="H34" i="5" s="1"/>
  <c r="D49" i="5"/>
  <c r="D48" i="5"/>
  <c r="H48" i="5" s="1"/>
  <c r="D54" i="5"/>
  <c r="D17" i="5"/>
  <c r="H17" i="5" s="1"/>
  <c r="D16" i="5"/>
  <c r="H16" i="5" s="1"/>
  <c r="D15" i="5"/>
  <c r="H15" i="5" s="1"/>
  <c r="D14" i="5"/>
  <c r="H14" i="5" s="1"/>
  <c r="D37" i="5"/>
  <c r="H37" i="5" s="1"/>
  <c r="D13" i="5"/>
  <c r="H13" i="5" s="1"/>
  <c r="D35" i="5"/>
  <c r="H35" i="5" s="1"/>
  <c r="D12" i="5"/>
  <c r="H12" i="5" s="1"/>
  <c r="D11" i="5"/>
  <c r="H11" i="5" s="1"/>
  <c r="D10" i="5"/>
  <c r="H10" i="5" s="1"/>
  <c r="D9" i="5"/>
  <c r="H9" i="5" s="1"/>
  <c r="D8" i="5"/>
  <c r="H8" i="5" s="1"/>
  <c r="D7" i="5"/>
  <c r="H7" i="5" s="1"/>
  <c r="D6" i="5"/>
  <c r="H6" i="5" s="1"/>
  <c r="D5" i="5"/>
  <c r="H5" i="5" s="1"/>
  <c r="D33" i="5"/>
  <c r="D52" i="5"/>
  <c r="H52" i="5" s="1"/>
  <c r="D51" i="5"/>
  <c r="D53" i="5"/>
  <c r="H53" i="5" s="1"/>
  <c r="D32" i="5"/>
  <c r="D44" i="5"/>
  <c r="H44" i="5" s="1"/>
  <c r="D50" i="5"/>
  <c r="D47" i="5"/>
  <c r="D43" i="5"/>
  <c r="D31" i="5"/>
  <c r="D30" i="5"/>
  <c r="D29" i="5"/>
  <c r="H29" i="5" s="1"/>
  <c r="D46" i="5"/>
  <c r="D28" i="5"/>
  <c r="H28" i="5" s="1"/>
  <c r="D41" i="5"/>
  <c r="D27" i="5"/>
  <c r="D40" i="5"/>
  <c r="D38" i="5"/>
  <c r="D26" i="5"/>
  <c r="H26" i="5" s="1"/>
  <c r="D25" i="5"/>
  <c r="H25" i="5" s="1"/>
  <c r="D42" i="5"/>
  <c r="V12" i="5" s="1"/>
  <c r="W12" i="5" s="1"/>
  <c r="X12" i="5" s="1"/>
  <c r="D45" i="5"/>
  <c r="H45" i="5" s="1"/>
  <c r="D39" i="5"/>
  <c r="D24" i="5"/>
  <c r="D36" i="5"/>
  <c r="D23" i="5"/>
  <c r="H23" i="5" s="1"/>
  <c r="D22" i="5"/>
  <c r="D21" i="5"/>
  <c r="H21" i="5" s="1"/>
  <c r="D28" i="3"/>
  <c r="D30" i="3"/>
  <c r="D29" i="3"/>
  <c r="D12" i="3"/>
  <c r="D26" i="3"/>
  <c r="D20" i="3"/>
  <c r="V28" i="3" s="1"/>
  <c r="W28" i="3" s="1"/>
  <c r="X28" i="3" s="1"/>
  <c r="H49" i="3"/>
  <c r="T29" i="2"/>
  <c r="U29" i="2" s="1"/>
  <c r="V29" i="2" s="1"/>
  <c r="C28" i="2"/>
  <c r="T28" i="2" s="1"/>
  <c r="U28" i="2" s="1"/>
  <c r="V28" i="2" s="1"/>
  <c r="D28" i="2" s="1"/>
  <c r="C27" i="2"/>
  <c r="G27" i="2" s="1"/>
  <c r="C26" i="2"/>
  <c r="T26" i="2" s="1"/>
  <c r="U26" i="2" s="1"/>
  <c r="V26" i="2" s="1"/>
  <c r="D26" i="2" s="1"/>
  <c r="C25" i="2"/>
  <c r="T25" i="2" s="1"/>
  <c r="U25" i="2" s="1"/>
  <c r="V25" i="2" s="1"/>
  <c r="D25" i="2" s="1"/>
  <c r="C24" i="2"/>
  <c r="T24" i="2" s="1"/>
  <c r="U24" i="2" s="1"/>
  <c r="V24" i="2" s="1"/>
  <c r="D24" i="2" s="1"/>
  <c r="C23" i="2"/>
  <c r="G23" i="2" s="1"/>
  <c r="C22" i="2"/>
  <c r="G22" i="2" s="1"/>
  <c r="C21" i="2"/>
  <c r="G21" i="2" s="1"/>
  <c r="C20" i="2"/>
  <c r="G20" i="2" s="1"/>
  <c r="C19" i="2"/>
  <c r="T19" i="2" s="1"/>
  <c r="U19" i="2" s="1"/>
  <c r="V19" i="2" s="1"/>
  <c r="D19" i="2" s="1"/>
  <c r="C18" i="2"/>
  <c r="T18" i="2" s="1"/>
  <c r="U18" i="2" s="1"/>
  <c r="V18" i="2" s="1"/>
  <c r="D18" i="2" s="1"/>
  <c r="C17" i="2"/>
  <c r="T17" i="2" s="1"/>
  <c r="U17" i="2" s="1"/>
  <c r="V17" i="2" s="1"/>
  <c r="D17" i="2" s="1"/>
  <c r="C16" i="2"/>
  <c r="T16" i="2" s="1"/>
  <c r="U16" i="2" s="1"/>
  <c r="V16" i="2" s="1"/>
  <c r="D16" i="2" s="1"/>
  <c r="C15" i="2"/>
  <c r="T15" i="2" s="1"/>
  <c r="U15" i="2" s="1"/>
  <c r="V15" i="2" s="1"/>
  <c r="D15" i="2" s="1"/>
  <c r="C14" i="2"/>
  <c r="T14" i="2" s="1"/>
  <c r="U14" i="2" s="1"/>
  <c r="V14" i="2" s="1"/>
  <c r="D14" i="2" s="1"/>
  <c r="C13" i="2"/>
  <c r="T13" i="2" s="1"/>
  <c r="U13" i="2" s="1"/>
  <c r="V13" i="2" s="1"/>
  <c r="D13" i="2" s="1"/>
  <c r="C12" i="2"/>
  <c r="T12" i="2" s="1"/>
  <c r="U12" i="2" s="1"/>
  <c r="V12" i="2" s="1"/>
  <c r="D12" i="2" s="1"/>
  <c r="C11" i="2"/>
  <c r="T11" i="2" s="1"/>
  <c r="U11" i="2" s="1"/>
  <c r="V11" i="2" s="1"/>
  <c r="D11" i="2" s="1"/>
  <c r="C10" i="2"/>
  <c r="T10" i="2" s="1"/>
  <c r="U10" i="2" s="1"/>
  <c r="V10" i="2" s="1"/>
  <c r="D10" i="2" s="1"/>
  <c r="C9" i="2"/>
  <c r="T9" i="2" s="1"/>
  <c r="U9" i="2" s="1"/>
  <c r="V9" i="2" s="1"/>
  <c r="D9" i="2" s="1"/>
  <c r="C8" i="2"/>
  <c r="T8" i="2" s="1"/>
  <c r="U8" i="2" s="1"/>
  <c r="V8" i="2" s="1"/>
  <c r="D8" i="2" s="1"/>
  <c r="C7" i="2"/>
  <c r="T7" i="2" s="1"/>
  <c r="U7" i="2" s="1"/>
  <c r="V7" i="2" s="1"/>
  <c r="D7" i="2" s="1"/>
  <c r="C6" i="2"/>
  <c r="T6" i="2" s="1"/>
  <c r="U6" i="2" s="1"/>
  <c r="V6" i="2" s="1"/>
  <c r="D6" i="2" s="1"/>
  <c r="C5" i="2"/>
  <c r="T5" i="2" s="1"/>
  <c r="U5" i="2" s="1"/>
  <c r="V5" i="2" s="1"/>
  <c r="D5" i="2" s="1"/>
  <c r="V18" i="5" l="1"/>
  <c r="W18" i="5" s="1"/>
  <c r="X18" i="5" s="1"/>
  <c r="V22" i="5"/>
  <c r="W22" i="5" s="1"/>
  <c r="X22" i="5" s="1"/>
  <c r="V39" i="5"/>
  <c r="W39" i="5" s="1"/>
  <c r="X39" i="5" s="1"/>
  <c r="V11" i="5"/>
  <c r="W11" i="5" s="1"/>
  <c r="X11" i="5" s="1"/>
  <c r="V6" i="5"/>
  <c r="W6" i="5" s="1"/>
  <c r="X6" i="5" s="1"/>
  <c r="V8" i="5"/>
  <c r="W8" i="5" s="1"/>
  <c r="X8" i="5" s="1"/>
  <c r="V21" i="5"/>
  <c r="W21" i="5" s="1"/>
  <c r="X21" i="5" s="1"/>
  <c r="V14" i="5"/>
  <c r="W14" i="5" s="1"/>
  <c r="X14" i="5" s="1"/>
  <c r="V17" i="5"/>
  <c r="W17" i="5" s="1"/>
  <c r="X17" i="5" s="1"/>
  <c r="V24" i="5"/>
  <c r="W24" i="5" s="1"/>
  <c r="X24" i="5" s="1"/>
  <c r="H33" i="5"/>
  <c r="V20" i="5"/>
  <c r="W20" i="5" s="1"/>
  <c r="X20" i="5" s="1"/>
  <c r="V23" i="5"/>
  <c r="W23" i="5" s="1"/>
  <c r="X23" i="5" s="1"/>
  <c r="V16" i="5"/>
  <c r="W16" i="5" s="1"/>
  <c r="X16" i="5" s="1"/>
  <c r="V19" i="5"/>
  <c r="W19" i="5" s="1"/>
  <c r="X19" i="5" s="1"/>
  <c r="V26" i="5"/>
  <c r="W26" i="5" s="1"/>
  <c r="X26" i="5" s="1"/>
  <c r="V50" i="5"/>
  <c r="W50" i="5" s="1"/>
  <c r="X50" i="5" s="1"/>
  <c r="H22" i="5"/>
  <c r="V25" i="5"/>
  <c r="W25" i="5" s="1"/>
  <c r="X25" i="5" s="1"/>
  <c r="V31" i="5"/>
  <c r="W31" i="5" s="1"/>
  <c r="X31" i="5" s="1"/>
  <c r="V10" i="5"/>
  <c r="W10" i="5" s="1"/>
  <c r="X10" i="5" s="1"/>
  <c r="H42" i="5"/>
  <c r="V13" i="5"/>
  <c r="W13" i="5" s="1"/>
  <c r="X13" i="5" s="1"/>
  <c r="E46" i="5" s="1"/>
  <c r="V15" i="5"/>
  <c r="W15" i="5" s="1"/>
  <c r="X15" i="5" s="1"/>
  <c r="V32" i="5"/>
  <c r="W32" i="5" s="1"/>
  <c r="X32" i="5" s="1"/>
  <c r="V34" i="5"/>
  <c r="W34" i="5" s="1"/>
  <c r="X34" i="5" s="1"/>
  <c r="V36" i="5"/>
  <c r="W36" i="5" s="1"/>
  <c r="X36" i="5" s="1"/>
  <c r="E8" i="5" s="1"/>
  <c r="V40" i="5"/>
  <c r="W40" i="5" s="1"/>
  <c r="X40" i="5" s="1"/>
  <c r="V48" i="5"/>
  <c r="W48" i="5" s="1"/>
  <c r="X48" i="5" s="1"/>
  <c r="V52" i="5"/>
  <c r="W52" i="5" s="1"/>
  <c r="X52" i="5" s="1"/>
  <c r="E18" i="5" s="1"/>
  <c r="V54" i="5"/>
  <c r="W54" i="5" s="1"/>
  <c r="X54" i="5" s="1"/>
  <c r="V30" i="5"/>
  <c r="W30" i="5" s="1"/>
  <c r="X30" i="5" s="1"/>
  <c r="V28" i="5"/>
  <c r="W28" i="5" s="1"/>
  <c r="X28" i="5" s="1"/>
  <c r="V45" i="5"/>
  <c r="W45" i="5" s="1"/>
  <c r="X45" i="5" s="1"/>
  <c r="V9" i="5"/>
  <c r="W9" i="5" s="1"/>
  <c r="X9" i="5" s="1"/>
  <c r="H30" i="5"/>
  <c r="H32" i="5"/>
  <c r="V38" i="5"/>
  <c r="W38" i="5" s="1"/>
  <c r="X38" i="5" s="1"/>
  <c r="V42" i="5"/>
  <c r="W42" i="5" s="1"/>
  <c r="X42" i="5" s="1"/>
  <c r="V44" i="5"/>
  <c r="W44" i="5" s="1"/>
  <c r="X44" i="5" s="1"/>
  <c r="V46" i="5"/>
  <c r="W46" i="5" s="1"/>
  <c r="X46" i="5" s="1"/>
  <c r="E16" i="5" s="1"/>
  <c r="V47" i="5"/>
  <c r="W47" i="5" s="1"/>
  <c r="X47" i="5" s="1"/>
  <c r="V53" i="5"/>
  <c r="W53" i="5" s="1"/>
  <c r="X53" i="5" s="1"/>
  <c r="E19" i="5" s="1"/>
  <c r="V51" i="5"/>
  <c r="W51" i="5" s="1"/>
  <c r="X51" i="5" s="1"/>
  <c r="V41" i="5"/>
  <c r="W41" i="5" s="1"/>
  <c r="X41" i="5" s="1"/>
  <c r="V43" i="5"/>
  <c r="W43" i="5" s="1"/>
  <c r="X43" i="5" s="1"/>
  <c r="H46" i="5"/>
  <c r="H49" i="5"/>
  <c r="H50" i="5"/>
  <c r="V49" i="5"/>
  <c r="W49" i="5" s="1"/>
  <c r="X49" i="5" s="1"/>
  <c r="H51" i="5"/>
  <c r="H54" i="5"/>
  <c r="V5" i="5"/>
  <c r="W5" i="5" s="1"/>
  <c r="X5" i="5" s="1"/>
  <c r="H38" i="5"/>
  <c r="H31" i="5"/>
  <c r="V7" i="5"/>
  <c r="W7" i="5" s="1"/>
  <c r="X7" i="5" s="1"/>
  <c r="H24" i="5"/>
  <c r="H27" i="5"/>
  <c r="H47" i="5"/>
  <c r="H39" i="5"/>
  <c r="H41" i="5"/>
  <c r="V33" i="5"/>
  <c r="W33" i="5" s="1"/>
  <c r="X33" i="5" s="1"/>
  <c r="V29" i="5"/>
  <c r="W29" i="5" s="1"/>
  <c r="X29" i="5" s="1"/>
  <c r="E53" i="5" s="1"/>
  <c r="V37" i="5"/>
  <c r="W37" i="5" s="1"/>
  <c r="X37" i="5" s="1"/>
  <c r="E9" i="5" s="1"/>
  <c r="H36" i="5"/>
  <c r="H40" i="5"/>
  <c r="H43" i="5"/>
  <c r="V27" i="5"/>
  <c r="W27" i="5" s="1"/>
  <c r="X27" i="5" s="1"/>
  <c r="V35" i="5"/>
  <c r="W35" i="5" s="1"/>
  <c r="X35" i="5" s="1"/>
  <c r="G18" i="2"/>
  <c r="T20" i="2"/>
  <c r="U20" i="2" s="1"/>
  <c r="V20" i="2" s="1"/>
  <c r="D20" i="2" s="1"/>
  <c r="T21" i="2"/>
  <c r="U21" i="2" s="1"/>
  <c r="V21" i="2" s="1"/>
  <c r="D21" i="2" s="1"/>
  <c r="T22" i="2"/>
  <c r="U22" i="2" s="1"/>
  <c r="V22" i="2" s="1"/>
  <c r="D22" i="2" s="1"/>
  <c r="T23" i="2"/>
  <c r="U23" i="2" s="1"/>
  <c r="V23" i="2" s="1"/>
  <c r="D23" i="2" s="1"/>
  <c r="G25" i="2"/>
  <c r="T27" i="2"/>
  <c r="U27" i="2" s="1"/>
  <c r="V27" i="2" s="1"/>
  <c r="D27" i="2" s="1"/>
  <c r="E29" i="5" l="1"/>
  <c r="E39" i="5"/>
  <c r="E15" i="5"/>
  <c r="E34" i="5"/>
  <c r="E14" i="5"/>
  <c r="E6" i="5"/>
  <c r="E13" i="5"/>
  <c r="E54" i="5"/>
  <c r="E33" i="5"/>
  <c r="E49" i="5"/>
  <c r="E20" i="5"/>
  <c r="E11" i="5"/>
  <c r="E24" i="5"/>
  <c r="E12" i="5"/>
  <c r="E23" i="5"/>
  <c r="E32" i="5"/>
  <c r="E5" i="5"/>
  <c r="E48" i="5"/>
  <c r="E17" i="5"/>
  <c r="E35" i="5"/>
  <c r="E28" i="5"/>
  <c r="E50" i="5"/>
  <c r="E44" i="5"/>
  <c r="E45" i="5"/>
  <c r="E52" i="5"/>
  <c r="E31" i="5"/>
  <c r="E42" i="5"/>
  <c r="E37" i="5"/>
  <c r="E36" i="5"/>
  <c r="E25" i="5"/>
  <c r="E47" i="5"/>
  <c r="E43" i="5"/>
  <c r="E22" i="5"/>
  <c r="E38" i="5"/>
  <c r="E30" i="5"/>
  <c r="E7" i="5"/>
  <c r="E21" i="5"/>
  <c r="E10" i="5"/>
  <c r="E51" i="5"/>
  <c r="E40" i="5"/>
  <c r="E41" i="5"/>
  <c r="E27" i="5"/>
  <c r="E26" i="5"/>
  <c r="V49" i="3"/>
  <c r="W49" i="3" s="1"/>
  <c r="X49" i="3" s="1"/>
  <c r="D11" i="3"/>
  <c r="H11" i="3" s="1"/>
  <c r="D22" i="3"/>
  <c r="H22" i="3" s="1"/>
  <c r="D13" i="3"/>
  <c r="H13" i="3" s="1"/>
  <c r="D6" i="3"/>
  <c r="H6" i="3" s="1"/>
  <c r="D15" i="3"/>
  <c r="V15" i="3" s="1"/>
  <c r="W15" i="3" s="1"/>
  <c r="X15" i="3" s="1"/>
  <c r="D48" i="3"/>
  <c r="D5" i="3"/>
  <c r="D17" i="3"/>
  <c r="H17" i="3" s="1"/>
  <c r="D31" i="3"/>
  <c r="D43" i="3"/>
  <c r="H43" i="3" s="1"/>
  <c r="D23" i="3"/>
  <c r="V23" i="3" s="1"/>
  <c r="W23" i="3" s="1"/>
  <c r="X23" i="3" s="1"/>
  <c r="D32" i="3"/>
  <c r="V32" i="3" s="1"/>
  <c r="W32" i="3" s="1"/>
  <c r="X32" i="3" s="1"/>
  <c r="D14" i="3"/>
  <c r="D41" i="3"/>
  <c r="H41" i="3" s="1"/>
  <c r="D44" i="3"/>
  <c r="H44" i="3" s="1"/>
  <c r="D45" i="3"/>
  <c r="H45" i="3" s="1"/>
  <c r="D40" i="3"/>
  <c r="H40" i="3" s="1"/>
  <c r="D7" i="3"/>
  <c r="D47" i="3"/>
  <c r="H47" i="3" s="1"/>
  <c r="D19" i="3"/>
  <c r="D24" i="3"/>
  <c r="H24" i="3" s="1"/>
  <c r="D46" i="3"/>
  <c r="H46" i="3" s="1"/>
  <c r="D21" i="3"/>
  <c r="D39" i="3"/>
  <c r="H39" i="3" s="1"/>
  <c r="D16" i="3"/>
  <c r="D38" i="3"/>
  <c r="D10" i="3"/>
  <c r="D8" i="3"/>
  <c r="D27" i="3"/>
  <c r="D18" i="3"/>
  <c r="D37" i="3"/>
  <c r="H37" i="3" s="1"/>
  <c r="D36" i="3"/>
  <c r="D9" i="3"/>
  <c r="D35" i="3"/>
  <c r="D34" i="3"/>
  <c r="H34" i="3" s="1"/>
  <c r="D33" i="3"/>
  <c r="H33" i="3" s="1"/>
  <c r="D42" i="3"/>
  <c r="H42" i="3" s="1"/>
  <c r="D25" i="3"/>
  <c r="H19" i="3" l="1"/>
  <c r="V19" i="3"/>
  <c r="W19" i="3" s="1"/>
  <c r="X19" i="3" s="1"/>
  <c r="E26" i="3"/>
  <c r="H16" i="3"/>
  <c r="V16" i="3"/>
  <c r="W16" i="3" s="1"/>
  <c r="X16" i="3" s="1"/>
  <c r="E28" i="3" s="1"/>
  <c r="V6" i="3"/>
  <c r="W6" i="3" s="1"/>
  <c r="X6" i="3" s="1"/>
  <c r="V36" i="3"/>
  <c r="W36" i="3" s="1"/>
  <c r="X36" i="3" s="1"/>
  <c r="H35" i="3"/>
  <c r="V10" i="3"/>
  <c r="W10" i="3" s="1"/>
  <c r="X10" i="3" s="1"/>
  <c r="H36" i="3"/>
  <c r="V39" i="3"/>
  <c r="W39" i="3" s="1"/>
  <c r="X39" i="3" s="1"/>
  <c r="E39" i="3" s="1"/>
  <c r="V41" i="3"/>
  <c r="W41" i="3" s="1"/>
  <c r="X41" i="3" s="1"/>
  <c r="H38" i="3"/>
  <c r="H48" i="3"/>
  <c r="V48" i="3"/>
  <c r="W48" i="3" s="1"/>
  <c r="X48" i="3" s="1"/>
  <c r="V24" i="3"/>
  <c r="W24" i="3" s="1"/>
  <c r="X24" i="3" s="1"/>
  <c r="H32" i="3"/>
  <c r="V18" i="3"/>
  <c r="W18" i="3" s="1"/>
  <c r="X18" i="3" s="1"/>
  <c r="E18" i="3" s="1"/>
  <c r="H8" i="3"/>
  <c r="V37" i="3"/>
  <c r="W37" i="3" s="1"/>
  <c r="X37" i="3" s="1"/>
  <c r="H9" i="3"/>
  <c r="V12" i="3"/>
  <c r="W12" i="3" s="1"/>
  <c r="X12" i="3" s="1"/>
  <c r="H27" i="3"/>
  <c r="V40" i="3"/>
  <c r="W40" i="3" s="1"/>
  <c r="X40" i="3" s="1"/>
  <c r="H10" i="3"/>
  <c r="V11" i="3"/>
  <c r="W11" i="3" s="1"/>
  <c r="X11" i="3" s="1"/>
  <c r="E15" i="3" s="1"/>
  <c r="H14" i="3"/>
  <c r="V20" i="3"/>
  <c r="W20" i="3" s="1"/>
  <c r="X20" i="3" s="1"/>
  <c r="E20" i="3" s="1"/>
  <c r="H23" i="3"/>
  <c r="V5" i="3"/>
  <c r="W5" i="3" s="1"/>
  <c r="X5" i="3" s="1"/>
  <c r="E32" i="3" s="1"/>
  <c r="H31" i="3"/>
  <c r="V26" i="3"/>
  <c r="W26" i="3" s="1"/>
  <c r="X26" i="3" s="1"/>
  <c r="H5" i="3"/>
  <c r="V31" i="3"/>
  <c r="W31" i="3" s="1"/>
  <c r="X31" i="3" s="1"/>
  <c r="E11" i="3" s="1"/>
  <c r="H15" i="3"/>
  <c r="V43" i="3"/>
  <c r="W43" i="3" s="1"/>
  <c r="X43" i="3" s="1"/>
  <c r="V13" i="3"/>
  <c r="W13" i="3" s="1"/>
  <c r="X13" i="3" s="1"/>
  <c r="V34" i="3"/>
  <c r="W34" i="3" s="1"/>
  <c r="X34" i="3" s="1"/>
  <c r="V9" i="3"/>
  <c r="W9" i="3" s="1"/>
  <c r="X9" i="3" s="1"/>
  <c r="E24" i="3" s="1"/>
  <c r="V8" i="3"/>
  <c r="W8" i="3" s="1"/>
  <c r="X8" i="3" s="1"/>
  <c r="V44" i="3"/>
  <c r="W44" i="3" s="1"/>
  <c r="X44" i="3" s="1"/>
  <c r="V45" i="3"/>
  <c r="W45" i="3" s="1"/>
  <c r="X45" i="3" s="1"/>
  <c r="E36" i="3"/>
  <c r="V38" i="3"/>
  <c r="W38" i="3" s="1"/>
  <c r="X38" i="3" s="1"/>
  <c r="E38" i="3"/>
  <c r="V17" i="3"/>
  <c r="W17" i="3" s="1"/>
  <c r="X17" i="3" s="1"/>
  <c r="V14" i="3"/>
  <c r="W14" i="3" s="1"/>
  <c r="X14" i="3" s="1"/>
  <c r="E14" i="3" s="1"/>
  <c r="V47" i="3"/>
  <c r="W47" i="3" s="1"/>
  <c r="X47" i="3" s="1"/>
  <c r="E41" i="3" s="1"/>
  <c r="V25" i="3"/>
  <c r="W25" i="3" s="1"/>
  <c r="X25" i="3" s="1"/>
  <c r="V22" i="3"/>
  <c r="W22" i="3" s="1"/>
  <c r="X22" i="3" s="1"/>
  <c r="V27" i="3"/>
  <c r="W27" i="3" s="1"/>
  <c r="X27" i="3" s="1"/>
  <c r="E23" i="3" s="1"/>
  <c r="V21" i="3"/>
  <c r="W21" i="3" s="1"/>
  <c r="X21" i="3" s="1"/>
  <c r="V29" i="3"/>
  <c r="W29" i="3" s="1"/>
  <c r="X29" i="3" s="1"/>
  <c r="E29" i="3" s="1"/>
  <c r="V33" i="3"/>
  <c r="W33" i="3" s="1"/>
  <c r="X33" i="3" s="1"/>
  <c r="V35" i="3"/>
  <c r="W35" i="3" s="1"/>
  <c r="X35" i="3" s="1"/>
  <c r="E37" i="3"/>
  <c r="V42" i="3"/>
  <c r="W42" i="3" s="1"/>
  <c r="X42" i="3" s="1"/>
  <c r="V7" i="3"/>
  <c r="W7" i="3" s="1"/>
  <c r="X7" i="3" s="1"/>
  <c r="E40" i="3" s="1"/>
  <c r="V46" i="3"/>
  <c r="W46" i="3" s="1"/>
  <c r="X46" i="3" s="1"/>
  <c r="V30" i="3"/>
  <c r="W30" i="3" s="1"/>
  <c r="X30" i="3" s="1"/>
  <c r="E30" i="3" s="1"/>
  <c r="D18" i="4"/>
  <c r="C18" i="4"/>
  <c r="G18" i="4" s="1"/>
  <c r="D19" i="4"/>
  <c r="D20" i="4"/>
  <c r="D21" i="4"/>
  <c r="D22" i="4"/>
  <c r="D23" i="4"/>
  <c r="D24" i="4"/>
  <c r="E31" i="3" l="1"/>
  <c r="E44" i="3"/>
  <c r="E25" i="3"/>
  <c r="E6" i="3"/>
  <c r="E19" i="3"/>
  <c r="E10" i="3"/>
  <c r="E5" i="3"/>
  <c r="E12" i="3"/>
  <c r="E7" i="3"/>
  <c r="E21" i="3"/>
  <c r="E47" i="3"/>
  <c r="E34" i="3"/>
  <c r="E43" i="3"/>
  <c r="E27" i="3"/>
  <c r="E17" i="3"/>
  <c r="E22" i="3"/>
  <c r="E13" i="3"/>
  <c r="E45" i="3"/>
  <c r="E16" i="3"/>
  <c r="E9" i="3"/>
  <c r="E42" i="3"/>
  <c r="E48" i="3"/>
  <c r="E8" i="3"/>
  <c r="E35" i="3"/>
  <c r="E33" i="3"/>
  <c r="E46" i="3"/>
  <c r="C17" i="4"/>
  <c r="C16" i="4"/>
  <c r="C12" i="4"/>
  <c r="C14" i="4"/>
  <c r="C13" i="4"/>
  <c r="C11" i="4"/>
  <c r="C7" i="4"/>
  <c r="C10" i="4"/>
  <c r="C8" i="4"/>
  <c r="C9" i="4"/>
  <c r="C6" i="4"/>
  <c r="C5" i="4"/>
  <c r="C19" i="4"/>
  <c r="C20" i="4"/>
  <c r="C21" i="4"/>
  <c r="C22" i="4"/>
  <c r="C23" i="4"/>
  <c r="C24" i="4"/>
  <c r="C15" i="4"/>
  <c r="G15" i="4" l="1"/>
  <c r="T15" i="4"/>
  <c r="U15" i="4" s="1"/>
  <c r="V15" i="4" s="1"/>
  <c r="D15" i="4" s="1"/>
  <c r="G5" i="4"/>
  <c r="T5" i="4"/>
  <c r="U5" i="4" s="1"/>
  <c r="V5" i="4" s="1"/>
  <c r="D5" i="4" s="1"/>
  <c r="G9" i="4"/>
  <c r="T9" i="4"/>
  <c r="U9" i="4" s="1"/>
  <c r="V9" i="4" s="1"/>
  <c r="D9" i="4" s="1"/>
  <c r="G10" i="4"/>
  <c r="T10" i="4"/>
  <c r="U10" i="4" s="1"/>
  <c r="V10" i="4" s="1"/>
  <c r="D10" i="4" s="1"/>
  <c r="G11" i="4"/>
  <c r="T11" i="4"/>
  <c r="U11" i="4" s="1"/>
  <c r="V11" i="4" s="1"/>
  <c r="D11" i="4" s="1"/>
  <c r="G14" i="4"/>
  <c r="T14" i="4"/>
  <c r="U14" i="4" s="1"/>
  <c r="V14" i="4" s="1"/>
  <c r="D14" i="4" s="1"/>
  <c r="G16" i="4"/>
  <c r="T16" i="4"/>
  <c r="U16" i="4" s="1"/>
  <c r="V16" i="4" s="1"/>
  <c r="D16" i="4" s="1"/>
  <c r="G6" i="4"/>
  <c r="T6" i="4"/>
  <c r="U6" i="4" s="1"/>
  <c r="V6" i="4" s="1"/>
  <c r="D6" i="4" s="1"/>
  <c r="G8" i="4"/>
  <c r="T8" i="4"/>
  <c r="U8" i="4" s="1"/>
  <c r="V8" i="4" s="1"/>
  <c r="D8" i="4" s="1"/>
  <c r="G7" i="4"/>
  <c r="T7" i="4"/>
  <c r="U7" i="4" s="1"/>
  <c r="V7" i="4" s="1"/>
  <c r="D7" i="4" s="1"/>
  <c r="G13" i="4"/>
  <c r="T13" i="4"/>
  <c r="U13" i="4" s="1"/>
  <c r="V13" i="4" s="1"/>
  <c r="D13" i="4" s="1"/>
  <c r="G12" i="4"/>
  <c r="T12" i="4"/>
  <c r="U12" i="4" s="1"/>
  <c r="V12" i="4" s="1"/>
  <c r="D12" i="4" s="1"/>
  <c r="T24" i="4"/>
  <c r="G24" i="4"/>
  <c r="T22" i="4"/>
  <c r="G22" i="4"/>
  <c r="T25" i="4"/>
  <c r="G23" i="4"/>
  <c r="T23" i="4"/>
  <c r="G21" i="4"/>
  <c r="T21" i="4"/>
  <c r="G19" i="4"/>
  <c r="T19" i="4"/>
  <c r="T17" i="4"/>
  <c r="U17" i="4" s="1"/>
  <c r="V17" i="4" s="1"/>
  <c r="D17" i="4" s="1"/>
  <c r="G17" i="4"/>
  <c r="T20" i="4"/>
  <c r="G20" i="4"/>
  <c r="I15" i="1"/>
  <c r="I12" i="1"/>
  <c r="F5" i="1"/>
  <c r="G5" i="1" s="1"/>
  <c r="F9" i="1"/>
  <c r="G9" i="1" s="1"/>
  <c r="F8" i="1"/>
  <c r="G8" i="1" s="1"/>
  <c r="F11" i="1"/>
  <c r="G11" i="1" s="1"/>
  <c r="F6" i="1"/>
  <c r="G6" i="1" s="1"/>
  <c r="F7" i="1"/>
  <c r="G7" i="1" s="1"/>
  <c r="F12" i="1"/>
  <c r="G12" i="1" s="1"/>
</calcChain>
</file>

<file path=xl/comments1.xml><?xml version="1.0" encoding="utf-8"?>
<comments xmlns="http://schemas.openxmlformats.org/spreadsheetml/2006/main">
  <authors>
    <author>Duncan Bush</author>
  </authors>
  <commentList>
    <comment ref="A3" authorId="0">
      <text>
        <r>
          <rPr>
            <b/>
            <sz val="9"/>
            <color indexed="81"/>
            <rFont val="Tahoma"/>
            <family val="2"/>
          </rPr>
          <t>Duncan Bush:</t>
        </r>
        <r>
          <rPr>
            <sz val="9"/>
            <color indexed="81"/>
            <rFont val="Tahoma"/>
            <family val="2"/>
          </rPr>
          <t xml:space="preserve">
ENTER ANY "NEW" RIDERS NAMES IN HIGHLIGHTED CELL BELOW</t>
        </r>
      </text>
    </comment>
    <comment ref="B3" authorId="0">
      <text>
        <r>
          <rPr>
            <b/>
            <sz val="9"/>
            <color indexed="81"/>
            <rFont val="Tahoma"/>
            <family val="2"/>
          </rPr>
          <t>Duncan Bush:</t>
        </r>
        <r>
          <rPr>
            <sz val="9"/>
            <color indexed="81"/>
            <rFont val="Tahoma"/>
            <family val="2"/>
          </rPr>
          <t xml:space="preserve">
ENTER NUMBER OF ORDER - CURRENTLY RANKED BASED ON LAST TT</t>
        </r>
      </text>
    </comment>
    <comment ref="C3" authorId="0">
      <text>
        <r>
          <rPr>
            <b/>
            <sz val="9"/>
            <color indexed="81"/>
            <rFont val="Tahoma"/>
            <family val="2"/>
          </rPr>
          <t>Duncan Bush:</t>
        </r>
        <r>
          <rPr>
            <sz val="9"/>
            <color indexed="81"/>
            <rFont val="Tahoma"/>
            <family val="2"/>
          </rPr>
          <t xml:space="preserve">
ENTER START SPLIT, 0:00:00 FOR FIRST RIDDER, SECOND RIDER ON 1 MINUTE WOULD THEN BE 1:00:00 AND SO FORTH, 2ND RIDER 2:00:00 OR IF ON 30'S 0:30:00 THEN 1:00:00</t>
        </r>
      </text>
    </comment>
    <comment ref="G3" authorId="0">
      <text>
        <r>
          <rPr>
            <b/>
            <sz val="9"/>
            <color indexed="81"/>
            <rFont val="Tahoma"/>
            <family val="2"/>
          </rPr>
          <t>Duncan Bush:</t>
        </r>
        <r>
          <rPr>
            <sz val="9"/>
            <color indexed="81"/>
            <rFont val="Tahoma"/>
            <family val="2"/>
          </rPr>
          <t xml:space="preserve">
ENTER FINISH TIME AS PER STOP WATCH - DO NOT TRY TO RE-CALULATE SPLIT, SPREADSHEET DOES THIS BASED ON "START SPLIT" BEING CORRECT IN COLUMN C</t>
        </r>
      </text>
    </comment>
  </commentList>
</comments>
</file>

<file path=xl/sharedStrings.xml><?xml version="1.0" encoding="utf-8"?>
<sst xmlns="http://schemas.openxmlformats.org/spreadsheetml/2006/main" count="299" uniqueCount="134">
  <si>
    <t>Rita</t>
  </si>
  <si>
    <t>Sarah</t>
  </si>
  <si>
    <t>Chris W</t>
  </si>
  <si>
    <t>Paul R</t>
  </si>
  <si>
    <t>Paul N</t>
  </si>
  <si>
    <t>Martin T</t>
  </si>
  <si>
    <t>Duncan B</t>
  </si>
  <si>
    <t>Joss W</t>
  </si>
  <si>
    <t>Fat Boy</t>
  </si>
  <si>
    <t>Lucy B</t>
  </si>
  <si>
    <t>Abi B</t>
  </si>
  <si>
    <t>14.6mph</t>
  </si>
  <si>
    <t>16.3mph</t>
  </si>
  <si>
    <t>15.2mph</t>
  </si>
  <si>
    <t>17.9mph</t>
  </si>
  <si>
    <t>19.3mph</t>
  </si>
  <si>
    <t>18.5mph</t>
  </si>
  <si>
    <t>18.4mph</t>
  </si>
  <si>
    <t>18.7mph</t>
  </si>
  <si>
    <t>21.0mph</t>
  </si>
  <si>
    <t>20.3mph</t>
  </si>
  <si>
    <t>22.0mph</t>
  </si>
  <si>
    <t>Name</t>
  </si>
  <si>
    <t>Time (4.4.13)</t>
  </si>
  <si>
    <t>Previous Time (March '12)</t>
  </si>
  <si>
    <t>Change</t>
  </si>
  <si>
    <t>Av. Speed MPH</t>
  </si>
  <si>
    <t>n/a</t>
  </si>
  <si>
    <t>Comments</t>
  </si>
  <si>
    <t>Most Improved Male Rider - Haribo Winner</t>
  </si>
  <si>
    <t>Most Improved Female Rider - Haribo Winner</t>
  </si>
  <si>
    <t>8m TT Results - 3.4.2013</t>
  </si>
  <si>
    <t>Weather, bloody cold (3.5oC and VERY STRONG NNE WINDS 25mph Gusting 36mph!)</t>
  </si>
  <si>
    <t>8m route, Roxton Garden Centre to A428 Fly Over Round About and Back.</t>
  </si>
  <si>
    <t>Goods turn out and definitely great improvements for most versus last year, especially considering the wind which was BRUTAL!</t>
  </si>
  <si>
    <t>Michelle Byatt</t>
  </si>
  <si>
    <t>Lucy Taylor</t>
  </si>
  <si>
    <t>Lucy Bush</t>
  </si>
  <si>
    <t>Chris Ward</t>
  </si>
  <si>
    <t>Richard Douglas</t>
  </si>
  <si>
    <t>Paul Newel</t>
  </si>
  <si>
    <t>Martin Taylor</t>
  </si>
  <si>
    <t>Steve Hughes</t>
  </si>
  <si>
    <t>Overall Time</t>
  </si>
  <si>
    <t>Adjusted Time</t>
  </si>
  <si>
    <t>8m TT Results - 1.5.2013</t>
  </si>
  <si>
    <t>Weather, PERFECT (9oC and Light Westerly Breeze 4-7mph)</t>
  </si>
  <si>
    <t xml:space="preserve"> Start Split</t>
  </si>
  <si>
    <t>Previous Time (3.4.13)</t>
  </si>
  <si>
    <t>Change (Improvement)</t>
  </si>
  <si>
    <t>Most Improved Male Rider and Haribo Winner</t>
  </si>
  <si>
    <t>Most Improved Female Rider and Haribo Winner</t>
  </si>
  <si>
    <t>Ben Hall</t>
  </si>
  <si>
    <t>Mick Laurence</t>
  </si>
  <si>
    <t>Georgie Baglin</t>
  </si>
  <si>
    <t xml:space="preserve"> mph</t>
  </si>
  <si>
    <t>Previous Time</t>
  </si>
  <si>
    <t>Time</t>
  </si>
  <si>
    <t>speed</t>
  </si>
  <si>
    <t>Previous Time 
(Mar '12)</t>
  </si>
  <si>
    <t>Paul Riddley</t>
  </si>
  <si>
    <t>Joss Williams</t>
  </si>
  <si>
    <t>Duncan Bush</t>
  </si>
  <si>
    <t>Chris Wright</t>
  </si>
  <si>
    <t>Abi Bruce</t>
  </si>
  <si>
    <t>Rita Woods</t>
  </si>
  <si>
    <t>Sarah Shepherd</t>
  </si>
  <si>
    <t>Mike Bironnean</t>
  </si>
  <si>
    <t>Previous Time
(1.5.13)</t>
  </si>
  <si>
    <t>*BOLD RED = "MOST IMPROVED RIDDER AND HARIBO WINNER"</t>
  </si>
  <si>
    <t>Lee Radley</t>
  </si>
  <si>
    <t>Keith Pritchard</t>
  </si>
  <si>
    <t>Guy Warner</t>
  </si>
  <si>
    <t>Most Improved MALE Rider and Harribo Winner</t>
  </si>
  <si>
    <t>Womens Haribo Winner for Determination!</t>
  </si>
  <si>
    <t>*BOLD RED = "MOST IMPROVED RIDDER AND HARIBO WINNER" based on LAST SESSION TIME</t>
  </si>
  <si>
    <t>8.5m route, Roxton Garden Centre to A428 Fly Over Round About and Back.</t>
  </si>
  <si>
    <t>Weather, Not so perfect, damp, cold wind NW12-22mph</t>
  </si>
  <si>
    <t>Dawn Parr</t>
  </si>
  <si>
    <t>Previous Time
(29.5.13)</t>
  </si>
  <si>
    <t>Keith Ritchie</t>
  </si>
  <si>
    <t>Kye Liddle</t>
  </si>
  <si>
    <t>Tom Stead</t>
  </si>
  <si>
    <t>Noggsy</t>
  </si>
  <si>
    <t>Emma Ritchie</t>
  </si>
  <si>
    <t>Scott Thomas</t>
  </si>
  <si>
    <t>Less Thomas</t>
  </si>
  <si>
    <t>Carl Albone</t>
  </si>
  <si>
    <t>Vinnie Byat</t>
  </si>
  <si>
    <t>Karl Hiner</t>
  </si>
  <si>
    <t>Paige Sweeney</t>
  </si>
  <si>
    <t>Mark Lloyd</t>
  </si>
  <si>
    <t>Chelle Ritchie</t>
  </si>
  <si>
    <t>Diane Prout</t>
  </si>
  <si>
    <t>Previous Time
(17.7.13)</t>
  </si>
  <si>
    <t>Previous Time
(14.8.13)</t>
  </si>
  <si>
    <t>#</t>
  </si>
  <si>
    <t>Kyle Chesterman</t>
  </si>
  <si>
    <t>Stewart Martin</t>
  </si>
  <si>
    <t>Gary Wale</t>
  </si>
  <si>
    <t>Paul Ridley</t>
  </si>
  <si>
    <t>Nick Payne</t>
  </si>
  <si>
    <t>Brad (New)</t>
  </si>
  <si>
    <t>Adrian Jarvis</t>
  </si>
  <si>
    <t>dnf</t>
  </si>
  <si>
    <t>8.5m TT Results - 14.8.2013</t>
  </si>
  <si>
    <t>Weather, Mild, South Westerly Wind - Moderate to Strong (10-16mph)</t>
  </si>
  <si>
    <t>Most Improved Male Rider</t>
  </si>
  <si>
    <t>Most Improved Female Rider</t>
  </si>
  <si>
    <t>Time Keeper: Mick / Michaela / Les / Paige / Keith</t>
  </si>
  <si>
    <t>Fastest Female Rider</t>
  </si>
  <si>
    <t>Fastest Male Rider</t>
  </si>
  <si>
    <t xml:space="preserve"> Start Split
(mm:ss:00)</t>
  </si>
  <si>
    <t>Overall Time
(mm:sec:00)</t>
  </si>
  <si>
    <t>New Member 5</t>
  </si>
  <si>
    <t>New Member 6</t>
  </si>
  <si>
    <t>Chris Ritchie</t>
  </si>
  <si>
    <t>INSTRUCTIONS</t>
  </si>
  <si>
    <r>
      <t xml:space="preserve">1.  ONLY AMEND CELLS IN </t>
    </r>
    <r>
      <rPr>
        <b/>
        <sz val="8"/>
        <color rgb="FF0000FF"/>
        <rFont val="Calibri"/>
        <family val="2"/>
        <scheme val="minor"/>
      </rPr>
      <t>YELLOW</t>
    </r>
  </si>
  <si>
    <r>
      <t xml:space="preserve">2.  HOVER OVER CELLS </t>
    </r>
    <r>
      <rPr>
        <b/>
        <sz val="8"/>
        <color rgb="FF0000FF"/>
        <rFont val="Calibri"/>
        <family val="2"/>
        <scheme val="minor"/>
      </rPr>
      <t>A3, B3, C3</t>
    </r>
    <r>
      <rPr>
        <sz val="8"/>
        <color rgb="FF0000FF"/>
        <rFont val="Calibri"/>
        <family val="2"/>
        <scheme val="minor"/>
      </rPr>
      <t xml:space="preserve"> AND</t>
    </r>
    <r>
      <rPr>
        <b/>
        <sz val="8"/>
        <color rgb="FF0000FF"/>
        <rFont val="Calibri"/>
        <family val="2"/>
        <scheme val="minor"/>
      </rPr>
      <t xml:space="preserve"> G3</t>
    </r>
    <r>
      <rPr>
        <sz val="8"/>
        <color rgb="FF0000FF"/>
        <rFont val="Calibri"/>
        <family val="2"/>
        <scheme val="minor"/>
      </rPr>
      <t xml:space="preserve"> FOR HOW TO ENTER INTO HIGHLIGHTED CELLS</t>
    </r>
  </si>
  <si>
    <r>
      <t xml:space="preserve">3.  ENTER WEATHER CONDITIONS INTO CELL </t>
    </r>
    <r>
      <rPr>
        <b/>
        <sz val="8"/>
        <color rgb="FF0000FF"/>
        <rFont val="Calibri"/>
        <family val="2"/>
        <scheme val="minor"/>
      </rPr>
      <t>A59</t>
    </r>
  </si>
  <si>
    <r>
      <t xml:space="preserve">4. UPDATE TIME KEEPER OR TIMEKEEPERS IN CELL </t>
    </r>
    <r>
      <rPr>
        <b/>
        <sz val="8"/>
        <color rgb="FF0000FF"/>
        <rFont val="Calibri"/>
        <family val="2"/>
        <scheme val="minor"/>
      </rPr>
      <t>A2</t>
    </r>
  </si>
  <si>
    <t>7. ONCE REULSTS ARE UPDATED SAVE AS NEW DATE AND THEN SAVE ALSO AS PDF AND POST THE PDF NOT THE EXEL SPREADSHEET ON FACEBOOK, AS WELL ONLY SEND THE PDF TO DAVE @ MEDOWCRAFT</t>
  </si>
  <si>
    <r>
      <t>6.  DON’T FORGET TO UPDATE IN COLUMN "</t>
    </r>
    <r>
      <rPr>
        <b/>
        <sz val="8"/>
        <color rgb="FF0000FF"/>
        <rFont val="Calibri"/>
        <family val="2"/>
        <scheme val="minor"/>
      </rPr>
      <t>R</t>
    </r>
    <r>
      <rPr>
        <sz val="8"/>
        <color rgb="FF0000FF"/>
        <rFont val="Calibri"/>
        <family val="2"/>
        <scheme val="minor"/>
      </rPr>
      <t>" FASTEST MALE AND FEMALE RIDERS, AS WELL MOST IMPROVED RIDER BASED ON MOST IMPROVED TIME - THIS CAN BE FOUND IN COLUMN "</t>
    </r>
    <r>
      <rPr>
        <b/>
        <sz val="8"/>
        <color rgb="FF0000FF"/>
        <rFont val="Calibri"/>
        <family val="2"/>
        <scheme val="minor"/>
      </rPr>
      <t>H</t>
    </r>
    <r>
      <rPr>
        <sz val="8"/>
        <color rgb="FF0000FF"/>
        <rFont val="Calibri"/>
        <family val="2"/>
        <scheme val="minor"/>
      </rPr>
      <t>" THE HIGHEST % IS MOST IMOPROVED</t>
    </r>
  </si>
  <si>
    <r>
      <t>5.  ONCE RESULTS ARE UPDATED USE FILTER BUTTON TO SORT AND TIDY.  A - SORT BY COLUMN "</t>
    </r>
    <r>
      <rPr>
        <b/>
        <sz val="8"/>
        <color rgb="FF0000FF"/>
        <rFont val="Calibri"/>
        <family val="2"/>
        <scheme val="minor"/>
      </rPr>
      <t>G</t>
    </r>
    <r>
      <rPr>
        <sz val="8"/>
        <color rgb="FF0000FF"/>
        <rFont val="Calibri"/>
        <family val="2"/>
        <scheme val="minor"/>
      </rPr>
      <t>" SMALLEST TO LARGEST, THEN UNTICK "BLANKS" THEN REMOVE HIGHLIGHTS BY CHOOSING "</t>
    </r>
    <r>
      <rPr>
        <b/>
        <sz val="8"/>
        <color rgb="FF0000FF"/>
        <rFont val="Calibri"/>
        <family val="2"/>
        <scheme val="minor"/>
      </rPr>
      <t>NO FILL</t>
    </r>
    <r>
      <rPr>
        <sz val="8"/>
        <color rgb="FF0000FF"/>
        <rFont val="Calibri"/>
        <family val="2"/>
        <scheme val="minor"/>
      </rPr>
      <t>" ONCE ALL CELLS ARE HIGHLIGHTED</t>
    </r>
  </si>
  <si>
    <t>Kerry McNair</t>
  </si>
  <si>
    <t>Judith Hancock</t>
  </si>
  <si>
    <t>Kurt Sanders</t>
  </si>
  <si>
    <t>Les Thomas</t>
  </si>
  <si>
    <t>Richard Hancock</t>
  </si>
  <si>
    <t>8.5m TT Results - 18.09.13</t>
  </si>
  <si>
    <t xml:space="preserve">Time Keeper:  Michaela / Keith / Chelle / Dave / Julia </t>
  </si>
  <si>
    <t xml:space="preserve">Weather, Cold with Strong Headwind Outbound </t>
  </si>
  <si>
    <t>Fastest Rider and New Course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</si>
</sst>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8"/>
      <color rgb="FFFF0000"/>
      <name val="Calibri"/>
      <family val="2"/>
      <scheme val="minor"/>
    </font>
    <font>
      <b/>
      <sz val="8"/>
      <color theme="1"/>
      <name val="Calibri"/>
      <family val="2"/>
      <scheme val="minor"/>
    </font>
    <font>
      <b/>
      <u/>
      <sz val="8"/>
      <color theme="1"/>
      <name val="Calibri"/>
      <family val="2"/>
      <scheme val="minor"/>
    </font>
    <font>
      <sz val="8"/>
      <name val="Calibri"/>
      <family val="2"/>
      <scheme val="minor"/>
    </font>
    <font>
      <i/>
      <sz val="8"/>
      <color theme="1"/>
      <name val="Calibri"/>
      <family val="2"/>
      <scheme val="minor"/>
    </font>
    <font>
      <i/>
      <sz val="8"/>
      <color rgb="FFFF0000"/>
      <name val="Calibri"/>
      <family val="2"/>
      <scheme val="minor"/>
    </font>
    <font>
      <sz val="8"/>
      <color theme="0"/>
      <name val="Calibri"/>
      <family val="2"/>
      <scheme val="minor"/>
    </font>
    <font>
      <sz val="11"/>
      <name val="Calibri"/>
      <family val="2"/>
      <scheme val="minor"/>
    </font>
    <font>
      <b/>
      <sz val="11"/>
      <color rgb="FFFF0000"/>
      <name val="Calibri"/>
      <family val="2"/>
      <scheme val="minor"/>
    </font>
    <font>
      <b/>
      <sz val="8"/>
      <color rgb="FF0000CC"/>
      <name val="Calibri"/>
      <family val="2"/>
      <scheme val="minor"/>
    </font>
    <font>
      <sz val="11"/>
      <color rgb="FF0000CC"/>
      <name val="Calibri"/>
      <family val="2"/>
      <scheme val="minor"/>
    </font>
    <font>
      <sz val="8"/>
      <color rgb="FF0000CC"/>
      <name val="Calibri"/>
      <family val="2"/>
      <scheme val="minor"/>
    </font>
    <font>
      <b/>
      <sz val="11"/>
      <color rgb="FF0000CC"/>
      <name val="Calibri"/>
      <family val="2"/>
      <scheme val="minor"/>
    </font>
    <font>
      <b/>
      <sz val="9"/>
      <color indexed="81"/>
      <name val="Tahoma"/>
      <family val="2"/>
    </font>
    <font>
      <sz val="9"/>
      <color indexed="81"/>
      <name val="Tahoma"/>
      <family val="2"/>
    </font>
    <font>
      <sz val="8"/>
      <color rgb="FF0000FF"/>
      <name val="Calibri"/>
      <family val="2"/>
      <scheme val="minor"/>
    </font>
    <font>
      <sz val="11"/>
      <color rgb="FF0000FF"/>
      <name val="Calibri"/>
      <family val="2"/>
      <scheme val="minor"/>
    </font>
    <font>
      <b/>
      <sz val="8"/>
      <color rgb="FF0000FF"/>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71">
    <xf numFmtId="0" fontId="0" fillId="0" borderId="0" xfId="0"/>
    <xf numFmtId="0" fontId="3" fillId="0" borderId="0" xfId="0" applyFont="1" applyAlignment="1">
      <alignment vertical="top" wrapText="1"/>
    </xf>
    <xf numFmtId="0" fontId="3" fillId="0" borderId="0" xfId="0" applyFont="1"/>
    <xf numFmtId="0" fontId="3" fillId="0" borderId="0" xfId="0" applyFont="1" applyAlignment="1">
      <alignment horizontal="center"/>
    </xf>
    <xf numFmtId="46" fontId="3" fillId="0" borderId="0" xfId="0" applyNumberFormat="1" applyFont="1" applyAlignment="1">
      <alignment horizontal="center"/>
    </xf>
    <xf numFmtId="0" fontId="3" fillId="0" borderId="1" xfId="0" applyFont="1" applyBorder="1"/>
    <xf numFmtId="46" fontId="3" fillId="0" borderId="1" xfId="0" applyNumberFormat="1" applyFont="1" applyBorder="1" applyAlignment="1">
      <alignment horizontal="center"/>
    </xf>
    <xf numFmtId="0" fontId="3" fillId="0" borderId="1" xfId="0" applyFont="1" applyBorder="1" applyAlignment="1">
      <alignment horizontal="center"/>
    </xf>
    <xf numFmtId="164" fontId="3" fillId="0" borderId="1" xfId="1" applyNumberFormat="1" applyFont="1" applyBorder="1" applyAlignment="1">
      <alignment horizontal="center"/>
    </xf>
    <xf numFmtId="0" fontId="5" fillId="0" borderId="1" xfId="0" applyFont="1" applyBorder="1"/>
    <xf numFmtId="46" fontId="5" fillId="0" borderId="1" xfId="0" applyNumberFormat="1" applyFont="1" applyBorder="1" applyAlignment="1">
      <alignment horizontal="center"/>
    </xf>
    <xf numFmtId="0" fontId="5" fillId="0" borderId="1" xfId="0" applyFont="1" applyBorder="1" applyAlignment="1">
      <alignment horizontal="center"/>
    </xf>
    <xf numFmtId="0" fontId="5" fillId="0" borderId="0" xfId="0" applyFont="1" applyAlignment="1">
      <alignment horizontal="center"/>
    </xf>
    <xf numFmtId="164" fontId="5" fillId="0" borderId="1" xfId="1" applyNumberFormat="1" applyFont="1" applyBorder="1" applyAlignment="1">
      <alignment horizontal="center"/>
    </xf>
    <xf numFmtId="0" fontId="4" fillId="0" borderId="1" xfId="0" applyFont="1" applyBorder="1" applyAlignment="1">
      <alignment horizontal="left"/>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2" fillId="0" borderId="0" xfId="0" applyFont="1"/>
    <xf numFmtId="0" fontId="7" fillId="0" borderId="0" xfId="0" applyFont="1"/>
    <xf numFmtId="0" fontId="0" fillId="0" borderId="0" xfId="0" applyAlignment="1">
      <alignment horizontal="center"/>
    </xf>
    <xf numFmtId="0" fontId="0" fillId="0" borderId="1" xfId="0" applyBorder="1" applyAlignment="1">
      <alignment horizontal="center"/>
    </xf>
    <xf numFmtId="0" fontId="3" fillId="0" borderId="0" xfId="0" quotePrefix="1" applyFont="1"/>
    <xf numFmtId="0" fontId="3" fillId="0" borderId="1" xfId="0" applyNumberFormat="1" applyFont="1" applyBorder="1" applyAlignment="1">
      <alignment horizontal="center"/>
    </xf>
    <xf numFmtId="0" fontId="3" fillId="0" borderId="0" xfId="0" applyNumberFormat="1" applyFont="1"/>
    <xf numFmtId="45" fontId="3" fillId="0" borderId="0" xfId="0" applyNumberFormat="1" applyFont="1"/>
    <xf numFmtId="165" fontId="3" fillId="0" borderId="0" xfId="0" applyNumberFormat="1" applyFont="1" applyAlignment="1">
      <alignment horizontal="center"/>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3" fillId="0" borderId="0" xfId="0" applyFont="1" applyBorder="1"/>
    <xf numFmtId="0" fontId="3" fillId="0" borderId="0" xfId="0" applyFont="1" applyBorder="1" applyAlignment="1">
      <alignment horizontal="center"/>
    </xf>
    <xf numFmtId="46" fontId="3" fillId="0" borderId="0" xfId="0" applyNumberFormat="1" applyFont="1" applyBorder="1" applyAlignment="1">
      <alignment horizontal="center"/>
    </xf>
    <xf numFmtId="0" fontId="5" fillId="0" borderId="0" xfId="0" applyFont="1" applyBorder="1" applyAlignment="1">
      <alignment horizontal="center"/>
    </xf>
    <xf numFmtId="0" fontId="5" fillId="0" borderId="0" xfId="0" applyFont="1" applyBorder="1"/>
    <xf numFmtId="46" fontId="5" fillId="0" borderId="0" xfId="0" applyNumberFormat="1" applyFont="1" applyBorder="1" applyAlignment="1">
      <alignment horizontal="center"/>
    </xf>
    <xf numFmtId="0" fontId="3" fillId="0" borderId="2" xfId="0" applyFont="1" applyBorder="1"/>
    <xf numFmtId="46" fontId="3" fillId="0" borderId="2" xfId="0" applyNumberFormat="1" applyFont="1" applyBorder="1" applyAlignment="1">
      <alignment horizontal="center"/>
    </xf>
    <xf numFmtId="0" fontId="3" fillId="0" borderId="2" xfId="0" applyNumberFormat="1" applyFont="1" applyBorder="1" applyAlignment="1">
      <alignment horizontal="center"/>
    </xf>
    <xf numFmtId="0" fontId="0" fillId="0" borderId="2" xfId="0" applyBorder="1" applyAlignment="1">
      <alignment horizontal="center"/>
    </xf>
    <xf numFmtId="0" fontId="3" fillId="0" borderId="1" xfId="0" applyFont="1" applyFill="1" applyBorder="1"/>
    <xf numFmtId="46" fontId="3" fillId="0" borderId="1" xfId="0" applyNumberFormat="1" applyFont="1" applyFill="1" applyBorder="1" applyAlignment="1">
      <alignment horizontal="center"/>
    </xf>
    <xf numFmtId="0" fontId="3" fillId="0" borderId="1" xfId="0" applyNumberFormat="1" applyFont="1" applyFill="1" applyBorder="1" applyAlignment="1">
      <alignment horizontal="center"/>
    </xf>
    <xf numFmtId="0" fontId="8" fillId="0" borderId="1" xfId="0" applyFont="1" applyBorder="1"/>
    <xf numFmtId="46" fontId="9" fillId="0" borderId="1" xfId="0" applyNumberFormat="1" applyFont="1" applyFill="1" applyBorder="1" applyAlignment="1">
      <alignment horizontal="center"/>
    </xf>
    <xf numFmtId="46" fontId="10" fillId="0" borderId="1" xfId="0" applyNumberFormat="1" applyFont="1" applyBorder="1" applyAlignment="1">
      <alignment horizontal="center"/>
    </xf>
    <xf numFmtId="0" fontId="3" fillId="0" borderId="0" xfId="0" applyFont="1" applyFill="1"/>
    <xf numFmtId="0" fontId="3" fillId="0" borderId="0" xfId="0" applyFont="1" applyFill="1" applyAlignment="1">
      <alignment horizontal="center"/>
    </xf>
    <xf numFmtId="0" fontId="0" fillId="0" borderId="0" xfId="0" applyFill="1" applyAlignment="1">
      <alignment horizontal="center"/>
    </xf>
    <xf numFmtId="164" fontId="11" fillId="0" borderId="1" xfId="1" applyNumberFormat="1" applyFont="1" applyBorder="1" applyAlignment="1">
      <alignment horizontal="center"/>
    </xf>
    <xf numFmtId="46" fontId="8" fillId="0" borderId="1" xfId="0" applyNumberFormat="1" applyFont="1" applyBorder="1" applyAlignment="1">
      <alignment horizontal="center"/>
    </xf>
    <xf numFmtId="0" fontId="5" fillId="0" borderId="0" xfId="0" quotePrefix="1" applyFont="1"/>
    <xf numFmtId="0" fontId="12" fillId="0" borderId="1" xfId="0" applyFont="1" applyBorder="1" applyAlignment="1">
      <alignment horizontal="center"/>
    </xf>
    <xf numFmtId="0" fontId="8" fillId="0" borderId="1" xfId="0" applyFont="1" applyBorder="1" applyAlignment="1">
      <alignment horizontal="center"/>
    </xf>
    <xf numFmtId="46" fontId="8" fillId="0" borderId="2" xfId="0" applyNumberFormat="1" applyFont="1" applyBorder="1" applyAlignment="1">
      <alignment horizontal="center"/>
    </xf>
    <xf numFmtId="0" fontId="12" fillId="0" borderId="2" xfId="0" applyFont="1" applyBorder="1" applyAlignment="1">
      <alignment horizontal="center"/>
    </xf>
    <xf numFmtId="164" fontId="8" fillId="0" borderId="1" xfId="1" applyNumberFormat="1" applyFont="1" applyBorder="1" applyAlignment="1">
      <alignment horizontal="center"/>
    </xf>
    <xf numFmtId="0" fontId="5" fillId="0" borderId="2" xfId="0" applyNumberFormat="1" applyFont="1" applyBorder="1" applyAlignment="1">
      <alignment horizontal="center"/>
    </xf>
    <xf numFmtId="0" fontId="13" fillId="0" borderId="1" xfId="0" applyFont="1" applyBorder="1" applyAlignment="1">
      <alignment horizontal="center"/>
    </xf>
    <xf numFmtId="0" fontId="8" fillId="0" borderId="2" xfId="0" applyNumberFormat="1" applyFont="1" applyBorder="1" applyAlignment="1">
      <alignment horizontal="center"/>
    </xf>
    <xf numFmtId="0" fontId="8" fillId="0" borderId="0" xfId="0" applyFont="1" applyAlignment="1">
      <alignment horizontal="center"/>
    </xf>
    <xf numFmtId="0" fontId="8" fillId="0" borderId="0" xfId="0" applyFont="1"/>
    <xf numFmtId="0" fontId="8" fillId="0" borderId="0" xfId="0" quotePrefix="1" applyFont="1"/>
    <xf numFmtId="45" fontId="8" fillId="0" borderId="0" xfId="0" applyNumberFormat="1" applyFont="1"/>
    <xf numFmtId="165" fontId="8" fillId="0" borderId="0" xfId="0" applyNumberFormat="1" applyFont="1" applyAlignment="1">
      <alignment horizontal="center"/>
    </xf>
    <xf numFmtId="0" fontId="8" fillId="0" borderId="0" xfId="0" applyNumberFormat="1" applyFont="1"/>
    <xf numFmtId="0" fontId="8" fillId="0" borderId="0" xfId="0" applyFont="1" applyBorder="1"/>
    <xf numFmtId="46" fontId="8" fillId="0" borderId="0" xfId="0" applyNumberFormat="1" applyFont="1" applyBorder="1" applyAlignment="1">
      <alignment horizontal="center"/>
    </xf>
    <xf numFmtId="0" fontId="8" fillId="0" borderId="0" xfId="0" applyFont="1" applyBorder="1" applyAlignment="1">
      <alignment horizontal="center"/>
    </xf>
    <xf numFmtId="0" fontId="8" fillId="0" borderId="1" xfId="0" applyFont="1" applyFill="1" applyBorder="1"/>
    <xf numFmtId="46" fontId="8" fillId="0" borderId="1" xfId="0" applyNumberFormat="1" applyFont="1" applyFill="1" applyBorder="1" applyAlignment="1">
      <alignment horizontal="center"/>
    </xf>
    <xf numFmtId="0" fontId="8" fillId="0" borderId="2" xfId="0" applyFont="1" applyBorder="1"/>
    <xf numFmtId="0" fontId="6" fillId="0" borderId="1" xfId="0" quotePrefix="1" applyFont="1" applyBorder="1" applyAlignment="1">
      <alignment horizontal="center" vertical="top" wrapText="1"/>
    </xf>
    <xf numFmtId="0" fontId="2" fillId="0" borderId="0" xfId="0" applyFont="1" applyAlignment="1">
      <alignment horizontal="center"/>
    </xf>
    <xf numFmtId="0" fontId="8" fillId="0" borderId="2" xfId="0" applyFont="1" applyBorder="1" applyAlignment="1">
      <alignment horizontal="center"/>
    </xf>
    <xf numFmtId="0" fontId="8" fillId="0" borderId="1" xfId="0" applyFont="1" applyFill="1" applyBorder="1" applyAlignment="1">
      <alignment horizontal="center"/>
    </xf>
    <xf numFmtId="0" fontId="5" fillId="0" borderId="0" xfId="0" quotePrefix="1" applyFont="1" applyAlignment="1">
      <alignment horizontal="center"/>
    </xf>
    <xf numFmtId="0" fontId="7" fillId="0" borderId="0" xfId="0" applyFont="1" applyAlignment="1">
      <alignment horizontal="center"/>
    </xf>
    <xf numFmtId="0" fontId="8" fillId="0" borderId="1" xfId="0" applyNumberFormat="1" applyFont="1" applyBorder="1" applyAlignment="1">
      <alignment horizontal="center"/>
    </xf>
    <xf numFmtId="0" fontId="14" fillId="0" borderId="1" xfId="0" applyFont="1" applyBorder="1" applyAlignment="1">
      <alignment horizontal="center" vertical="top" wrapText="1"/>
    </xf>
    <xf numFmtId="0" fontId="15" fillId="0" borderId="0" xfId="0" applyFont="1" applyAlignment="1">
      <alignment horizontal="center"/>
    </xf>
    <xf numFmtId="46" fontId="16" fillId="0" borderId="1" xfId="0" applyNumberFormat="1" applyFont="1" applyBorder="1" applyAlignment="1">
      <alignment horizontal="center"/>
    </xf>
    <xf numFmtId="46" fontId="16" fillId="0" borderId="1" xfId="0" applyNumberFormat="1" applyFont="1" applyFill="1" applyBorder="1" applyAlignment="1">
      <alignment horizontal="center"/>
    </xf>
    <xf numFmtId="46" fontId="16" fillId="0" borderId="2" xfId="0" applyNumberFormat="1" applyFont="1" applyBorder="1" applyAlignment="1">
      <alignment horizontal="center"/>
    </xf>
    <xf numFmtId="0" fontId="5" fillId="0" borderId="1" xfId="0" applyFont="1" applyFill="1" applyBorder="1"/>
    <xf numFmtId="0" fontId="5" fillId="0" borderId="1" xfId="0" applyFont="1" applyFill="1" applyBorder="1" applyAlignment="1">
      <alignment horizontal="center"/>
    </xf>
    <xf numFmtId="46" fontId="5" fillId="0" borderId="1" xfId="0" applyNumberFormat="1" applyFont="1" applyFill="1" applyBorder="1" applyAlignment="1">
      <alignment horizontal="center"/>
    </xf>
    <xf numFmtId="0" fontId="5" fillId="0" borderId="2" xfId="0" applyNumberFormat="1" applyFont="1" applyFill="1" applyBorder="1" applyAlignment="1">
      <alignment horizontal="center"/>
    </xf>
    <xf numFmtId="164" fontId="5" fillId="0" borderId="1" xfId="1" applyNumberFormat="1" applyFont="1" applyFill="1" applyBorder="1" applyAlignment="1">
      <alignment horizontal="center"/>
    </xf>
    <xf numFmtId="0" fontId="13" fillId="0" borderId="1" xfId="0" applyFont="1" applyFill="1" applyBorder="1" applyAlignment="1">
      <alignment horizontal="center"/>
    </xf>
    <xf numFmtId="46" fontId="14" fillId="0" borderId="1" xfId="0" applyNumberFormat="1" applyFont="1" applyBorder="1" applyAlignment="1">
      <alignment horizontal="center"/>
    </xf>
    <xf numFmtId="0" fontId="14" fillId="0" borderId="1" xfId="0" applyFont="1" applyBorder="1"/>
    <xf numFmtId="0" fontId="14" fillId="0" borderId="1" xfId="0" applyFont="1" applyBorder="1" applyAlignment="1">
      <alignment horizontal="center"/>
    </xf>
    <xf numFmtId="0" fontId="14" fillId="0" borderId="2" xfId="0" applyNumberFormat="1" applyFont="1" applyBorder="1" applyAlignment="1">
      <alignment horizontal="center"/>
    </xf>
    <xf numFmtId="0" fontId="14" fillId="0" borderId="0" xfId="0" applyFont="1" applyBorder="1" applyAlignment="1">
      <alignment horizontal="center"/>
    </xf>
    <xf numFmtId="164" fontId="14" fillId="0" borderId="1" xfId="1" applyNumberFormat="1" applyFont="1" applyBorder="1" applyAlignment="1">
      <alignment horizontal="center"/>
    </xf>
    <xf numFmtId="0" fontId="14" fillId="0" borderId="0" xfId="0" applyFont="1"/>
    <xf numFmtId="45" fontId="14" fillId="0" borderId="0" xfId="0" applyNumberFormat="1" applyFont="1"/>
    <xf numFmtId="165" fontId="14" fillId="0" borderId="0" xfId="0" applyNumberFormat="1" applyFont="1" applyAlignment="1">
      <alignment horizontal="center"/>
    </xf>
    <xf numFmtId="0" fontId="14" fillId="0" borderId="0" xfId="0" applyNumberFormat="1" applyFont="1"/>
    <xf numFmtId="0" fontId="14" fillId="0" borderId="0" xfId="0" applyFont="1" applyBorder="1"/>
    <xf numFmtId="0" fontId="17" fillId="0" borderId="1" xfId="0" applyFont="1" applyBorder="1" applyAlignment="1">
      <alignment horizontal="center"/>
    </xf>
    <xf numFmtId="0" fontId="6" fillId="0" borderId="1" xfId="0" applyFont="1" applyBorder="1" applyAlignment="1" applyProtection="1">
      <alignment horizontal="center" vertical="top" wrapText="1"/>
    </xf>
    <xf numFmtId="0" fontId="3" fillId="0" borderId="0" xfId="0" applyFont="1" applyAlignment="1" applyProtection="1">
      <alignment horizontal="center"/>
    </xf>
    <xf numFmtId="0" fontId="8" fillId="2" borderId="1" xfId="0" applyFont="1" applyFill="1" applyBorder="1" applyAlignment="1">
      <alignment horizontal="center"/>
    </xf>
    <xf numFmtId="46" fontId="8" fillId="2" borderId="1" xfId="0" applyNumberFormat="1" applyFont="1" applyFill="1" applyBorder="1" applyAlignment="1">
      <alignment horizontal="center"/>
    </xf>
    <xf numFmtId="46" fontId="8" fillId="0" borderId="1" xfId="0" applyNumberFormat="1" applyFont="1" applyBorder="1" applyAlignment="1" applyProtection="1">
      <alignment horizontal="center"/>
    </xf>
    <xf numFmtId="0" fontId="8" fillId="0" borderId="2" xfId="0" applyNumberFormat="1" applyFont="1" applyBorder="1" applyAlignment="1" applyProtection="1">
      <alignment horizontal="center"/>
    </xf>
    <xf numFmtId="164" fontId="8" fillId="0" borderId="1" xfId="1" applyNumberFormat="1" applyFont="1" applyBorder="1" applyAlignment="1" applyProtection="1">
      <alignment horizontal="center"/>
    </xf>
    <xf numFmtId="0" fontId="12" fillId="0" borderId="1" xfId="0" applyFont="1" applyBorder="1" applyAlignment="1" applyProtection="1">
      <alignment horizontal="center"/>
    </xf>
    <xf numFmtId="46" fontId="14" fillId="0" borderId="1" xfId="0" applyNumberFormat="1" applyFont="1" applyBorder="1" applyAlignment="1" applyProtection="1">
      <alignment horizontal="center"/>
    </xf>
    <xf numFmtId="0" fontId="8" fillId="0" borderId="0" xfId="0" applyFont="1" applyProtection="1"/>
    <xf numFmtId="45" fontId="8" fillId="0" borderId="0" xfId="0" applyNumberFormat="1" applyFont="1" applyProtection="1"/>
    <xf numFmtId="165" fontId="8" fillId="0" borderId="0" xfId="0" applyNumberFormat="1" applyFont="1" applyAlignment="1" applyProtection="1">
      <alignment horizontal="center"/>
    </xf>
    <xf numFmtId="0" fontId="8" fillId="0" borderId="0" xfId="0" applyNumberFormat="1" applyFont="1" applyProtection="1"/>
    <xf numFmtId="46" fontId="8" fillId="0" borderId="1" xfId="0" applyNumberFormat="1" applyFont="1" applyFill="1" applyBorder="1" applyAlignment="1" applyProtection="1">
      <alignment horizontal="center"/>
    </xf>
    <xf numFmtId="0" fontId="8" fillId="0" borderId="1" xfId="0" applyFont="1" applyBorder="1" applyProtection="1"/>
    <xf numFmtId="46" fontId="16" fillId="0" borderId="1" xfId="0" applyNumberFormat="1" applyFont="1" applyFill="1" applyBorder="1" applyAlignment="1" applyProtection="1">
      <alignment horizontal="center"/>
    </xf>
    <xf numFmtId="46" fontId="16" fillId="0" borderId="1" xfId="0" applyNumberFormat="1" applyFont="1" applyBorder="1" applyAlignment="1" applyProtection="1">
      <alignment horizontal="center"/>
    </xf>
    <xf numFmtId="46" fontId="8" fillId="0" borderId="2" xfId="0" applyNumberFormat="1" applyFont="1" applyBorder="1" applyAlignment="1" applyProtection="1">
      <alignment horizontal="center"/>
    </xf>
    <xf numFmtId="0" fontId="12" fillId="0" borderId="2" xfId="0" applyFont="1" applyBorder="1" applyAlignment="1" applyProtection="1">
      <alignment horizontal="center"/>
    </xf>
    <xf numFmtId="0" fontId="14" fillId="0" borderId="0" xfId="0" applyFont="1" applyProtection="1"/>
    <xf numFmtId="45" fontId="14" fillId="0" borderId="0" xfId="0" applyNumberFormat="1" applyFont="1" applyProtection="1"/>
    <xf numFmtId="165" fontId="14" fillId="0" borderId="0" xfId="0" applyNumberFormat="1" applyFont="1" applyAlignment="1" applyProtection="1">
      <alignment horizontal="center"/>
    </xf>
    <xf numFmtId="0" fontId="14" fillId="0" borderId="0" xfId="0" applyNumberFormat="1" applyFont="1" applyProtection="1"/>
    <xf numFmtId="0" fontId="8" fillId="0" borderId="2" xfId="0" applyNumberFormat="1" applyFont="1" applyFill="1" applyBorder="1" applyAlignment="1" applyProtection="1">
      <alignment horizontal="center"/>
    </xf>
    <xf numFmtId="0" fontId="12" fillId="0" borderId="1" xfId="0" applyFont="1" applyFill="1" applyBorder="1" applyAlignment="1" applyProtection="1">
      <alignment horizontal="center"/>
    </xf>
    <xf numFmtId="46" fontId="5" fillId="0" borderId="1" xfId="0" applyNumberFormat="1" applyFont="1" applyFill="1" applyBorder="1" applyAlignment="1" applyProtection="1">
      <alignment horizontal="center"/>
    </xf>
    <xf numFmtId="0" fontId="13" fillId="0" borderId="1" xfId="0" applyFont="1" applyFill="1" applyBorder="1" applyAlignment="1" applyProtection="1">
      <alignment horizontal="center"/>
    </xf>
    <xf numFmtId="46" fontId="5" fillId="0" borderId="1" xfId="0" applyNumberFormat="1" applyFont="1" applyBorder="1" applyAlignment="1" applyProtection="1">
      <alignment horizontal="center"/>
    </xf>
    <xf numFmtId="0" fontId="13" fillId="0" borderId="1" xfId="0" applyFont="1" applyBorder="1" applyAlignment="1" applyProtection="1">
      <alignment horizontal="center"/>
    </xf>
    <xf numFmtId="0" fontId="8" fillId="0" borderId="1" xfId="0" applyNumberFormat="1" applyFont="1" applyBorder="1" applyAlignment="1" applyProtection="1">
      <alignment horizontal="center"/>
    </xf>
    <xf numFmtId="0" fontId="8" fillId="2" borderId="1" xfId="0" applyFont="1" applyFill="1" applyBorder="1"/>
    <xf numFmtId="0" fontId="8" fillId="0" borderId="1" xfId="0" applyFont="1" applyBorder="1" applyAlignment="1" applyProtection="1">
      <alignment horizontal="center"/>
    </xf>
    <xf numFmtId="0" fontId="20" fillId="0" borderId="0" xfId="0" applyFont="1"/>
    <xf numFmtId="0" fontId="20" fillId="0" borderId="0" xfId="0" applyFont="1" applyAlignment="1">
      <alignment horizontal="center"/>
    </xf>
    <xf numFmtId="0" fontId="21" fillId="0" borderId="0" xfId="0" applyFont="1" applyAlignment="1">
      <alignment horizontal="center"/>
    </xf>
    <xf numFmtId="0" fontId="20" fillId="3" borderId="4" xfId="0" applyFont="1" applyFill="1" applyBorder="1" applyAlignment="1">
      <alignment horizontal="center"/>
    </xf>
    <xf numFmtId="0" fontId="20" fillId="3" borderId="4" xfId="0" applyFont="1" applyFill="1" applyBorder="1"/>
    <xf numFmtId="0" fontId="21" fillId="3" borderId="4" xfId="0" applyFont="1" applyFill="1" applyBorder="1" applyAlignment="1">
      <alignment horizontal="center"/>
    </xf>
    <xf numFmtId="0" fontId="20" fillId="3" borderId="0" xfId="0" applyFont="1" applyFill="1" applyBorder="1" applyAlignment="1">
      <alignment horizontal="center"/>
    </xf>
    <xf numFmtId="0" fontId="20" fillId="3" borderId="0" xfId="0" applyFont="1" applyFill="1" applyBorder="1"/>
    <xf numFmtId="0" fontId="21" fillId="3" borderId="0" xfId="0" applyFont="1" applyFill="1" applyBorder="1" applyAlignment="1">
      <alignment horizontal="center"/>
    </xf>
    <xf numFmtId="0" fontId="20" fillId="3" borderId="9" xfId="0" applyFont="1" applyFill="1" applyBorder="1" applyAlignment="1">
      <alignment horizontal="center"/>
    </xf>
    <xf numFmtId="0" fontId="20" fillId="3" borderId="9" xfId="0" applyFont="1" applyFill="1" applyBorder="1"/>
    <xf numFmtId="0" fontId="21" fillId="3" borderId="9" xfId="0" applyFont="1" applyFill="1" applyBorder="1" applyAlignment="1">
      <alignment horizontal="center"/>
    </xf>
    <xf numFmtId="0" fontId="21" fillId="3" borderId="5" xfId="0" applyFont="1" applyFill="1" applyBorder="1" applyAlignment="1">
      <alignment horizontal="center"/>
    </xf>
    <xf numFmtId="0" fontId="21" fillId="3" borderId="7" xfId="0" applyFont="1" applyFill="1" applyBorder="1" applyAlignment="1">
      <alignment horizontal="center"/>
    </xf>
    <xf numFmtId="0" fontId="21" fillId="3" borderId="10" xfId="0" applyFont="1" applyFill="1" applyBorder="1" applyAlignment="1">
      <alignment horizontal="center"/>
    </xf>
    <xf numFmtId="164" fontId="4" fillId="0" borderId="1" xfId="1" applyNumberFormat="1" applyFont="1" applyBorder="1" applyAlignment="1" applyProtection="1">
      <alignment horizontal="center"/>
    </xf>
    <xf numFmtId="46" fontId="4" fillId="0" borderId="1" xfId="0" applyNumberFormat="1" applyFont="1" applyBorder="1" applyAlignment="1" applyProtection="1">
      <alignment horizontal="center"/>
    </xf>
    <xf numFmtId="0" fontId="4" fillId="0" borderId="2" xfId="0" applyNumberFormat="1" applyFont="1" applyBorder="1" applyAlignment="1" applyProtection="1">
      <alignment horizontal="center"/>
    </xf>
    <xf numFmtId="0" fontId="6" fillId="0" borderId="1" xfId="0" applyFont="1" applyFill="1" applyBorder="1" applyAlignment="1">
      <alignment horizontal="center" vertical="top" wrapText="1"/>
    </xf>
    <xf numFmtId="0" fontId="20" fillId="0" borderId="4" xfId="0" applyFont="1" applyFill="1" applyBorder="1"/>
    <xf numFmtId="0" fontId="20" fillId="0" borderId="0" xfId="0" applyFont="1" applyFill="1" applyBorder="1"/>
    <xf numFmtId="0" fontId="20" fillId="0" borderId="9" xfId="0" applyFont="1" applyFill="1" applyBorder="1"/>
    <xf numFmtId="0" fontId="20" fillId="0" borderId="0" xfId="0" applyFont="1" applyFill="1"/>
    <xf numFmtId="0" fontId="2" fillId="0" borderId="0" xfId="0" applyFont="1" applyFill="1" applyAlignment="1">
      <alignment horizontal="center"/>
    </xf>
    <xf numFmtId="0" fontId="6" fillId="0" borderId="1" xfId="0" quotePrefix="1" applyFont="1" applyFill="1" applyBorder="1" applyAlignment="1">
      <alignment horizontal="center" vertical="top" wrapText="1"/>
    </xf>
    <xf numFmtId="0" fontId="5" fillId="0" borderId="0" xfId="0" quotePrefix="1" applyFont="1" applyFill="1" applyAlignment="1">
      <alignment horizontal="center"/>
    </xf>
    <xf numFmtId="0" fontId="7" fillId="0" borderId="0" xfId="0" applyFont="1" applyFill="1" applyAlignment="1">
      <alignment horizontal="center"/>
    </xf>
    <xf numFmtId="0" fontId="20" fillId="0" borderId="4" xfId="0" applyFont="1" applyFill="1" applyBorder="1" applyAlignment="1">
      <alignment horizontal="center"/>
    </xf>
    <xf numFmtId="0" fontId="20" fillId="0" borderId="0" xfId="0" applyFont="1" applyFill="1" applyBorder="1" applyAlignment="1">
      <alignment horizontal="center"/>
    </xf>
    <xf numFmtId="0" fontId="20" fillId="0" borderId="9" xfId="0" applyFont="1" applyFill="1" applyBorder="1" applyAlignment="1">
      <alignment horizontal="center"/>
    </xf>
    <xf numFmtId="0" fontId="20" fillId="0" borderId="0" xfId="0" applyFont="1" applyFill="1" applyAlignment="1">
      <alignment horizontal="center"/>
    </xf>
    <xf numFmtId="0" fontId="2" fillId="0" borderId="0" xfId="0" applyFont="1" applyFill="1"/>
    <xf numFmtId="0" fontId="6" fillId="0" borderId="1" xfId="0" applyFont="1" applyFill="1" applyBorder="1" applyAlignment="1">
      <alignment vertical="top" wrapText="1"/>
    </xf>
    <xf numFmtId="0" fontId="5" fillId="0" borderId="0" xfId="0" quotePrefix="1" applyFont="1" applyFill="1"/>
    <xf numFmtId="0" fontId="7" fillId="0" borderId="0" xfId="0" applyFont="1" applyFill="1"/>
    <xf numFmtId="0" fontId="22" fillId="0" borderId="3" xfId="0" applyFont="1" applyFill="1" applyBorder="1"/>
    <xf numFmtId="0" fontId="20" fillId="0" borderId="6" xfId="0" applyFont="1" applyFill="1" applyBorder="1"/>
    <xf numFmtId="0" fontId="20" fillId="0" borderId="8" xfId="0" applyFont="1" applyFill="1" applyBorder="1"/>
  </cellXfs>
  <cellStyles count="2">
    <cellStyle name="Normal" xfId="0" builtinId="0"/>
    <cellStyle name="Percent" xfId="1" builtinId="5"/>
  </cellStyles>
  <dxfs count="1">
    <dxf>
      <font>
        <color theme="1"/>
      </font>
      <fill>
        <patternFill>
          <bgColor theme="0"/>
        </patternFill>
      </fill>
    </dxf>
  </dxfs>
  <tableStyles count="0" defaultTableStyle="TableStyleMedium2" defaultPivotStyle="PivotStyleLight16"/>
  <colors>
    <mruColors>
      <color rgb="FF0000FF"/>
      <color rgb="FF0000CC"/>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3" sqref="A3:A15"/>
    </sheetView>
  </sheetViews>
  <sheetFormatPr defaultRowHeight="11.25" x14ac:dyDescent="0.2"/>
  <cols>
    <col min="1" max="2" width="9.140625" style="2"/>
    <col min="3" max="3" width="9.140625" style="3"/>
    <col min="4" max="4" width="1.140625" style="2" customWidth="1"/>
    <col min="5" max="5" width="13" style="2" customWidth="1"/>
    <col min="6" max="6" width="14.7109375" style="2" customWidth="1"/>
    <col min="7" max="7" width="9.140625" style="2"/>
    <col min="8" max="10" width="0" style="2" hidden="1" customWidth="1"/>
    <col min="11" max="11" width="38.28515625" style="2" customWidth="1"/>
    <col min="12" max="16384" width="9.140625" style="2"/>
  </cols>
  <sheetData>
    <row r="1" spans="1:11" ht="15" x14ac:dyDescent="0.25">
      <c r="A1" s="18" t="s">
        <v>31</v>
      </c>
    </row>
    <row r="3" spans="1:11" s="1" customFormat="1" ht="22.5" x14ac:dyDescent="0.25">
      <c r="A3" s="15" t="s">
        <v>22</v>
      </c>
      <c r="B3" s="16" t="s">
        <v>23</v>
      </c>
      <c r="C3" s="16" t="s">
        <v>26</v>
      </c>
      <c r="D3" s="17"/>
      <c r="E3" s="16" t="s">
        <v>24</v>
      </c>
      <c r="F3" s="16"/>
      <c r="G3" s="16" t="s">
        <v>25</v>
      </c>
      <c r="H3" s="17"/>
      <c r="I3" s="17"/>
      <c r="J3" s="17"/>
      <c r="K3" s="16" t="s">
        <v>28</v>
      </c>
    </row>
    <row r="4" spans="1:11" x14ac:dyDescent="0.2">
      <c r="B4" s="3"/>
      <c r="D4" s="3"/>
      <c r="E4" s="3"/>
      <c r="F4" s="3"/>
      <c r="G4" s="3"/>
      <c r="H4" s="3"/>
      <c r="I4" s="3"/>
      <c r="J4" s="3"/>
      <c r="K4" s="3"/>
    </row>
    <row r="5" spans="1:11" x14ac:dyDescent="0.2">
      <c r="A5" s="5" t="s">
        <v>8</v>
      </c>
      <c r="B5" s="6">
        <v>0.90833333333333333</v>
      </c>
      <c r="C5" s="7" t="s">
        <v>21</v>
      </c>
      <c r="D5" s="3"/>
      <c r="E5" s="6">
        <v>0.89583333333333337</v>
      </c>
      <c r="F5" s="6">
        <f>SUM(E5-B5)</f>
        <v>-1.2499999999999956E-2</v>
      </c>
      <c r="G5" s="8">
        <f>SUM(F5/E5)</f>
        <v>-1.3953488372092973E-2</v>
      </c>
      <c r="H5" s="3"/>
      <c r="I5" s="3"/>
      <c r="J5" s="3"/>
      <c r="K5" s="7"/>
    </row>
    <row r="6" spans="1:11" x14ac:dyDescent="0.2">
      <c r="A6" s="5" t="s">
        <v>6</v>
      </c>
      <c r="B6" s="6">
        <v>0.95138888888888884</v>
      </c>
      <c r="C6" s="7" t="s">
        <v>19</v>
      </c>
      <c r="D6" s="3"/>
      <c r="E6" s="6">
        <v>0.96250000000000002</v>
      </c>
      <c r="F6" s="6">
        <f>SUM(E6-B6)</f>
        <v>1.1111111111111183E-2</v>
      </c>
      <c r="G6" s="8">
        <f>SUM(F6/E6)</f>
        <v>1.1544011544011619E-2</v>
      </c>
      <c r="H6" s="3"/>
      <c r="I6" s="3"/>
      <c r="J6" s="3"/>
      <c r="K6" s="7"/>
    </row>
    <row r="7" spans="1:11" x14ac:dyDescent="0.2">
      <c r="A7" s="5" t="s">
        <v>7</v>
      </c>
      <c r="B7" s="6">
        <v>0.98402777777777783</v>
      </c>
      <c r="C7" s="7" t="s">
        <v>20</v>
      </c>
      <c r="D7" s="3"/>
      <c r="E7" s="6">
        <v>1.0048611111111112</v>
      </c>
      <c r="F7" s="6">
        <f>SUM(E7-B7)</f>
        <v>2.083333333333337E-2</v>
      </c>
      <c r="G7" s="8">
        <f>SUM(F7/E7)</f>
        <v>2.0732550103662786E-2</v>
      </c>
      <c r="H7" s="3"/>
      <c r="I7" s="3"/>
      <c r="J7" s="3"/>
      <c r="K7" s="7"/>
    </row>
    <row r="8" spans="1:11" x14ac:dyDescent="0.2">
      <c r="A8" s="9" t="s">
        <v>3</v>
      </c>
      <c r="B8" s="10">
        <v>1.03125</v>
      </c>
      <c r="C8" s="11" t="s">
        <v>15</v>
      </c>
      <c r="D8" s="12"/>
      <c r="E8" s="10">
        <v>1.0673611111111112</v>
      </c>
      <c r="F8" s="10">
        <f>SUM(E8-B8)</f>
        <v>3.6111111111111205E-2</v>
      </c>
      <c r="G8" s="13">
        <f>SUM(F8/E8)</f>
        <v>3.3832140533506916E-2</v>
      </c>
      <c r="H8" s="3"/>
      <c r="I8" s="3"/>
      <c r="J8" s="3"/>
      <c r="K8" s="14" t="s">
        <v>29</v>
      </c>
    </row>
    <row r="9" spans="1:11" x14ac:dyDescent="0.2">
      <c r="A9" s="5" t="s">
        <v>5</v>
      </c>
      <c r="B9" s="6">
        <v>1.0652777777777778</v>
      </c>
      <c r="C9" s="7" t="s">
        <v>18</v>
      </c>
      <c r="D9" s="3"/>
      <c r="E9" s="6">
        <v>1.054861111111111</v>
      </c>
      <c r="F9" s="6">
        <f>SUM(E9-B9)</f>
        <v>-1.0416666666666741E-2</v>
      </c>
      <c r="G9" s="8">
        <f>SUM(F9/E9)</f>
        <v>-9.8749177090191632E-3</v>
      </c>
      <c r="H9" s="3"/>
      <c r="I9" s="3"/>
      <c r="J9" s="3"/>
      <c r="K9" s="7"/>
    </row>
    <row r="10" spans="1:11" x14ac:dyDescent="0.2">
      <c r="A10" s="5" t="s">
        <v>2</v>
      </c>
      <c r="B10" s="6">
        <v>1.0805555555555555</v>
      </c>
      <c r="C10" s="7" t="s">
        <v>16</v>
      </c>
      <c r="D10" s="3"/>
      <c r="E10" s="7" t="s">
        <v>27</v>
      </c>
      <c r="F10" s="7"/>
      <c r="G10" s="7" t="s">
        <v>27</v>
      </c>
      <c r="H10" s="3"/>
      <c r="I10" s="3"/>
      <c r="J10" s="3"/>
      <c r="K10" s="7"/>
    </row>
    <row r="11" spans="1:11" x14ac:dyDescent="0.2">
      <c r="A11" s="5" t="s">
        <v>4</v>
      </c>
      <c r="B11" s="6">
        <v>1.0854166666666667</v>
      </c>
      <c r="C11" s="7" t="s">
        <v>17</v>
      </c>
      <c r="D11" s="3"/>
      <c r="E11" s="6">
        <v>1.0951388888888889</v>
      </c>
      <c r="F11" s="6">
        <f>SUM(E11-B11)</f>
        <v>9.7222222222221877E-3</v>
      </c>
      <c r="G11" s="8">
        <f>SUM(F11/E11)</f>
        <v>8.8776157260621116E-3</v>
      </c>
      <c r="H11" s="3"/>
      <c r="I11" s="3"/>
      <c r="J11" s="3"/>
      <c r="K11" s="7"/>
    </row>
    <row r="12" spans="1:11" x14ac:dyDescent="0.2">
      <c r="A12" s="9" t="s">
        <v>9</v>
      </c>
      <c r="B12" s="10">
        <v>1.1159722222222224</v>
      </c>
      <c r="C12" s="11" t="s">
        <v>14</v>
      </c>
      <c r="D12" s="12"/>
      <c r="E12" s="10">
        <v>1.2222222222222221</v>
      </c>
      <c r="F12" s="10">
        <f>SUM(E12-B12)</f>
        <v>0.10624999999999973</v>
      </c>
      <c r="G12" s="13">
        <f>SUM(F12/E12)</f>
        <v>8.6931818181817971E-2</v>
      </c>
      <c r="H12" s="3"/>
      <c r="I12" s="4">
        <f>SUM(B12-E12)</f>
        <v>-0.10624999999999973</v>
      </c>
      <c r="J12" s="3"/>
      <c r="K12" s="14" t="s">
        <v>30</v>
      </c>
    </row>
    <row r="13" spans="1:11" x14ac:dyDescent="0.2">
      <c r="A13" s="5" t="s">
        <v>1</v>
      </c>
      <c r="B13" s="6">
        <v>1.2215277777777778</v>
      </c>
      <c r="C13" s="7" t="s">
        <v>12</v>
      </c>
      <c r="D13" s="3"/>
      <c r="E13" s="7" t="s">
        <v>27</v>
      </c>
      <c r="F13" s="7"/>
      <c r="G13" s="7" t="s">
        <v>27</v>
      </c>
      <c r="H13" s="3"/>
      <c r="I13" s="4"/>
      <c r="J13" s="3"/>
      <c r="K13" s="7"/>
    </row>
    <row r="14" spans="1:11" x14ac:dyDescent="0.2">
      <c r="A14" s="5" t="s">
        <v>10</v>
      </c>
      <c r="B14" s="6">
        <v>1.3222222222222222</v>
      </c>
      <c r="C14" s="7" t="s">
        <v>13</v>
      </c>
      <c r="D14" s="3"/>
      <c r="E14" s="7" t="s">
        <v>27</v>
      </c>
      <c r="F14" s="7"/>
      <c r="G14" s="7" t="s">
        <v>27</v>
      </c>
      <c r="H14" s="3"/>
      <c r="I14" s="4"/>
      <c r="J14" s="3"/>
      <c r="K14" s="7"/>
    </row>
    <row r="15" spans="1:11" x14ac:dyDescent="0.2">
      <c r="A15" s="5" t="s">
        <v>0</v>
      </c>
      <c r="B15" s="6">
        <v>1.3687500000000001</v>
      </c>
      <c r="C15" s="7" t="s">
        <v>11</v>
      </c>
      <c r="D15" s="3"/>
      <c r="E15" s="7" t="s">
        <v>27</v>
      </c>
      <c r="F15" s="7"/>
      <c r="G15" s="7" t="s">
        <v>27</v>
      </c>
      <c r="H15" s="3"/>
      <c r="I15" s="4" t="e">
        <f>SUM(B15-E15)</f>
        <v>#VALUE!</v>
      </c>
      <c r="J15" s="3"/>
      <c r="K15" s="7"/>
    </row>
    <row r="16" spans="1:11" x14ac:dyDescent="0.2">
      <c r="B16" s="3"/>
      <c r="D16" s="3"/>
      <c r="E16" s="3"/>
      <c r="F16" s="3"/>
      <c r="G16" s="3"/>
      <c r="H16" s="3"/>
      <c r="I16" s="3"/>
      <c r="J16" s="3"/>
      <c r="K16" s="3"/>
    </row>
    <row r="17" spans="1:1" x14ac:dyDescent="0.2">
      <c r="A17" s="19" t="s">
        <v>28</v>
      </c>
    </row>
    <row r="18" spans="1:1" x14ac:dyDescent="0.2">
      <c r="A18" s="2" t="s">
        <v>33</v>
      </c>
    </row>
    <row r="19" spans="1:1" x14ac:dyDescent="0.2">
      <c r="A19" s="2" t="s">
        <v>32</v>
      </c>
    </row>
    <row r="20" spans="1:1" x14ac:dyDescent="0.2">
      <c r="A20" s="2" t="s">
        <v>34</v>
      </c>
    </row>
  </sheetData>
  <sortState ref="A4:G14">
    <sortCondition ref="B4:B14"/>
  </sortState>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workbookViewId="0">
      <selection sqref="A1:XFD1048576"/>
    </sheetView>
  </sheetViews>
  <sheetFormatPr defaultRowHeight="15" x14ac:dyDescent="0.25"/>
  <cols>
    <col min="1" max="1" width="21.7109375" style="2" customWidth="1"/>
    <col min="2" max="2" width="9.140625" style="2"/>
    <col min="3" max="3" width="14.7109375" style="2" customWidth="1"/>
    <col min="4" max="4" width="11.7109375" style="3" customWidth="1"/>
    <col min="5" max="5" width="1.140625" style="2" customWidth="1"/>
    <col min="6" max="6" width="13" style="2" customWidth="1"/>
    <col min="7" max="7" width="12" style="2" customWidth="1"/>
    <col min="8" max="13" width="12.7109375" style="20" customWidth="1"/>
    <col min="14" max="15" width="12.7109375" style="2" customWidth="1"/>
    <col min="16" max="16" width="38.28515625" style="2" customWidth="1"/>
    <col min="17" max="17" width="9.140625" style="2"/>
    <col min="18" max="24" width="0" style="2" hidden="1" customWidth="1"/>
    <col min="25" max="28" width="9.140625" style="2"/>
    <col min="29" max="29" width="15.5703125" style="2" customWidth="1"/>
    <col min="30" max="16384" width="9.140625" style="2"/>
  </cols>
  <sheetData>
    <row r="1" spans="1:29" x14ac:dyDescent="0.25">
      <c r="A1" s="18" t="s">
        <v>45</v>
      </c>
    </row>
    <row r="2" spans="1:29" s="45" customFormat="1" x14ac:dyDescent="0.25">
      <c r="D2" s="46"/>
      <c r="H2" s="47"/>
      <c r="I2" s="47"/>
      <c r="J2" s="47"/>
      <c r="K2" s="47"/>
      <c r="L2" s="47"/>
      <c r="M2" s="47"/>
    </row>
    <row r="3" spans="1:29" s="1" customFormat="1" ht="22.5" x14ac:dyDescent="0.25">
      <c r="A3" s="15" t="s">
        <v>22</v>
      </c>
      <c r="B3" s="16" t="s">
        <v>47</v>
      </c>
      <c r="C3" s="16" t="s">
        <v>44</v>
      </c>
      <c r="D3" s="16" t="s">
        <v>26</v>
      </c>
      <c r="E3" s="17"/>
      <c r="F3" s="16" t="s">
        <v>43</v>
      </c>
      <c r="G3" s="16" t="s">
        <v>49</v>
      </c>
      <c r="H3" s="16" t="s">
        <v>56</v>
      </c>
      <c r="I3" s="16" t="s">
        <v>56</v>
      </c>
      <c r="J3" s="16" t="s">
        <v>56</v>
      </c>
      <c r="K3" s="16" t="s">
        <v>56</v>
      </c>
      <c r="L3" s="16" t="s">
        <v>56</v>
      </c>
      <c r="M3" s="16" t="s">
        <v>68</v>
      </c>
      <c r="N3" s="16" t="s">
        <v>48</v>
      </c>
      <c r="O3" s="16" t="s">
        <v>59</v>
      </c>
      <c r="P3" s="16" t="s">
        <v>28</v>
      </c>
      <c r="T3" s="1" t="s">
        <v>57</v>
      </c>
      <c r="U3" s="1" t="s">
        <v>58</v>
      </c>
      <c r="Y3" s="27"/>
      <c r="Z3" s="28"/>
      <c r="AA3" s="28"/>
      <c r="AB3" s="28"/>
      <c r="AC3" s="28"/>
    </row>
    <row r="4" spans="1:29" x14ac:dyDescent="0.25">
      <c r="B4" s="3"/>
      <c r="C4" s="3"/>
      <c r="E4" s="3"/>
      <c r="F4" s="3"/>
      <c r="G4" s="3"/>
      <c r="N4" s="20"/>
      <c r="O4" s="20"/>
      <c r="P4" s="3"/>
      <c r="Y4" s="29"/>
      <c r="Z4" s="30"/>
      <c r="AA4" s="30"/>
      <c r="AB4" s="30"/>
      <c r="AC4" s="30"/>
    </row>
    <row r="5" spans="1:29" ht="15" customHeight="1" x14ac:dyDescent="0.25">
      <c r="A5" s="5" t="s">
        <v>8</v>
      </c>
      <c r="B5" s="6">
        <v>0.25</v>
      </c>
      <c r="C5" s="6">
        <f t="shared" ref="C5:C18" si="0">SUM(F5-B5)</f>
        <v>0.8701388888888888</v>
      </c>
      <c r="D5" s="23" t="str">
        <f t="shared" ref="D5:D17" si="1">CONCATENATE(V5,$S$5)</f>
        <v>24.42 mph</v>
      </c>
      <c r="E5" s="3"/>
      <c r="F5" s="6">
        <v>1.1201388888888888</v>
      </c>
      <c r="G5" s="48">
        <f t="shared" ref="G5:G18" si="2">SUM(1)-(C5/N5)</f>
        <v>4.2048929663608625E-2</v>
      </c>
      <c r="H5" s="21"/>
      <c r="I5" s="6"/>
      <c r="J5" s="6"/>
      <c r="K5" s="6"/>
      <c r="L5" s="6"/>
      <c r="M5" s="6">
        <v>0.8701388888888888</v>
      </c>
      <c r="N5" s="6">
        <v>0.90833333333333333</v>
      </c>
      <c r="O5" s="6">
        <v>0.89583333333333337</v>
      </c>
      <c r="P5" s="7"/>
      <c r="S5" s="22" t="s">
        <v>55</v>
      </c>
      <c r="T5" s="25">
        <f t="shared" ref="T5:T17" si="3">SUM(C5/60)</f>
        <v>1.4502314814814813E-2</v>
      </c>
      <c r="U5" s="26">
        <f t="shared" ref="U5:U17" si="4">SUM($X$5)/(T5*24)</f>
        <v>24.421388667198727</v>
      </c>
      <c r="V5" s="24">
        <f>ROUNDDOWN(U5,2)</f>
        <v>24.42</v>
      </c>
      <c r="X5" s="2">
        <v>8.5</v>
      </c>
      <c r="Y5" s="29"/>
      <c r="Z5" s="31"/>
      <c r="AA5" s="30"/>
      <c r="AB5" s="30"/>
      <c r="AC5" s="29"/>
    </row>
    <row r="6" spans="1:29" ht="15" customHeight="1" x14ac:dyDescent="0.25">
      <c r="A6" s="5" t="s">
        <v>42</v>
      </c>
      <c r="B6" s="6">
        <v>0.22916666666666699</v>
      </c>
      <c r="C6" s="6">
        <f t="shared" si="0"/>
        <v>0.8902777777777775</v>
      </c>
      <c r="D6" s="23" t="str">
        <f t="shared" si="1"/>
        <v>23.86 mph</v>
      </c>
      <c r="E6" s="3"/>
      <c r="F6" s="6">
        <v>1.1194444444444445</v>
      </c>
      <c r="G6" s="48" t="e">
        <f t="shared" si="2"/>
        <v>#DIV/0!</v>
      </c>
      <c r="H6" s="5"/>
      <c r="I6" s="21"/>
      <c r="J6" s="21"/>
      <c r="K6" s="21"/>
      <c r="L6" s="21"/>
      <c r="M6" s="6">
        <v>0.8902777777777775</v>
      </c>
      <c r="N6" s="6"/>
      <c r="O6" s="6"/>
      <c r="P6" s="7"/>
      <c r="T6" s="25">
        <f t="shared" si="3"/>
        <v>1.4837962962962959E-2</v>
      </c>
      <c r="U6" s="26">
        <f t="shared" si="4"/>
        <v>23.868954758190331</v>
      </c>
      <c r="V6" s="24">
        <f t="shared" ref="V6:V17" si="5">ROUNDDOWN(U6,2)</f>
        <v>23.86</v>
      </c>
      <c r="Y6" s="29"/>
      <c r="Z6" s="31"/>
      <c r="AA6" s="30"/>
      <c r="AB6" s="30"/>
      <c r="AC6" s="29"/>
    </row>
    <row r="7" spans="1:29" ht="15" customHeight="1" x14ac:dyDescent="0.25">
      <c r="A7" s="5" t="s">
        <v>67</v>
      </c>
      <c r="B7" s="6">
        <v>0.14583333333333301</v>
      </c>
      <c r="C7" s="6">
        <f t="shared" si="0"/>
        <v>0.92986111111111147</v>
      </c>
      <c r="D7" s="23" t="str">
        <f t="shared" si="1"/>
        <v>22.85 mph</v>
      </c>
      <c r="E7" s="3"/>
      <c r="F7" s="6">
        <v>1.0756944444444445</v>
      </c>
      <c r="G7" s="48" t="e">
        <f t="shared" si="2"/>
        <v>#DIV/0!</v>
      </c>
      <c r="H7" s="5"/>
      <c r="I7" s="21"/>
      <c r="J7" s="21"/>
      <c r="K7" s="21"/>
      <c r="L7" s="21"/>
      <c r="M7" s="6">
        <v>0.92986111111111147</v>
      </c>
      <c r="N7" s="21"/>
      <c r="O7" s="21"/>
      <c r="P7" s="7"/>
      <c r="T7" s="25">
        <f t="shared" si="3"/>
        <v>1.5497685185185191E-2</v>
      </c>
      <c r="U7" s="26">
        <f t="shared" si="4"/>
        <v>22.852875280059738</v>
      </c>
      <c r="V7" s="24">
        <f t="shared" si="5"/>
        <v>22.85</v>
      </c>
      <c r="Y7" s="29"/>
      <c r="Z7" s="29"/>
      <c r="AA7" s="32"/>
      <c r="AB7" s="32"/>
      <c r="AC7" s="29"/>
    </row>
    <row r="8" spans="1:29" ht="15" customHeight="1" x14ac:dyDescent="0.2">
      <c r="A8" s="5" t="s">
        <v>41</v>
      </c>
      <c r="B8" s="6">
        <v>0.1875</v>
      </c>
      <c r="C8" s="6">
        <f t="shared" si="0"/>
        <v>0.93333333333333335</v>
      </c>
      <c r="D8" s="23" t="str">
        <f t="shared" si="1"/>
        <v>22.76 mph</v>
      </c>
      <c r="E8" s="3"/>
      <c r="F8" s="6">
        <v>1.1208333333333333</v>
      </c>
      <c r="G8" s="48">
        <f t="shared" si="2"/>
        <v>0.12385919165580184</v>
      </c>
      <c r="H8" s="5"/>
      <c r="I8" s="6"/>
      <c r="J8" s="6"/>
      <c r="K8" s="6"/>
      <c r="L8" s="6"/>
      <c r="M8" s="10">
        <v>0.93333333333333335</v>
      </c>
      <c r="N8" s="6">
        <v>1.0652777777777778</v>
      </c>
      <c r="O8" s="6">
        <v>1.054861111111111</v>
      </c>
      <c r="P8" s="11" t="s">
        <v>50</v>
      </c>
      <c r="T8" s="25">
        <f t="shared" si="3"/>
        <v>1.5555555555555555E-2</v>
      </c>
      <c r="U8" s="26">
        <f t="shared" si="4"/>
        <v>22.767857142857146</v>
      </c>
      <c r="V8" s="24">
        <f t="shared" si="5"/>
        <v>22.76</v>
      </c>
      <c r="Y8" s="29"/>
      <c r="Z8" s="31"/>
      <c r="AA8" s="30"/>
      <c r="AB8" s="30"/>
      <c r="AC8" s="29"/>
    </row>
    <row r="9" spans="1:29" ht="15" customHeight="1" x14ac:dyDescent="0.25">
      <c r="A9" s="5" t="s">
        <v>53</v>
      </c>
      <c r="B9" s="6">
        <v>0.20833333333333301</v>
      </c>
      <c r="C9" s="6">
        <f t="shared" si="0"/>
        <v>0.9583333333333337</v>
      </c>
      <c r="D9" s="23" t="str">
        <f t="shared" si="1"/>
        <v>22.17 mph</v>
      </c>
      <c r="E9" s="3"/>
      <c r="F9" s="6">
        <v>1.1666666666666667</v>
      </c>
      <c r="G9" s="48" t="e">
        <f t="shared" si="2"/>
        <v>#DIV/0!</v>
      </c>
      <c r="H9" s="5"/>
      <c r="I9" s="21"/>
      <c r="J9" s="21"/>
      <c r="K9" s="21"/>
      <c r="L9" s="21"/>
      <c r="M9" s="6">
        <v>0.9583333333333337</v>
      </c>
      <c r="N9" s="21"/>
      <c r="O9" s="21"/>
      <c r="P9" s="7"/>
      <c r="T9" s="25">
        <f t="shared" si="3"/>
        <v>1.5972222222222228E-2</v>
      </c>
      <c r="U9" s="26">
        <f t="shared" si="4"/>
        <v>22.173913043478255</v>
      </c>
      <c r="V9" s="24">
        <f t="shared" si="5"/>
        <v>22.17</v>
      </c>
      <c r="Y9" s="29"/>
      <c r="Z9" s="29"/>
      <c r="AA9" s="30"/>
      <c r="AB9" s="30"/>
      <c r="AC9" s="30"/>
    </row>
    <row r="10" spans="1:29" ht="15" customHeight="1" x14ac:dyDescent="0.2">
      <c r="A10" s="5" t="s">
        <v>40</v>
      </c>
      <c r="B10" s="6">
        <v>0.16666666666666699</v>
      </c>
      <c r="C10" s="6">
        <f t="shared" si="0"/>
        <v>0.97708333333333308</v>
      </c>
      <c r="D10" s="23" t="str">
        <f t="shared" si="1"/>
        <v>21.74 mph</v>
      </c>
      <c r="E10" s="3"/>
      <c r="F10" s="6">
        <v>1.14375</v>
      </c>
      <c r="G10" s="48">
        <f t="shared" si="2"/>
        <v>9.9808061420345706E-2</v>
      </c>
      <c r="H10" s="5"/>
      <c r="I10" s="6"/>
      <c r="J10" s="6"/>
      <c r="K10" s="6"/>
      <c r="L10" s="6"/>
      <c r="M10" s="6">
        <v>0.97708333333333308</v>
      </c>
      <c r="N10" s="6">
        <v>1.0854166666666667</v>
      </c>
      <c r="O10" s="6">
        <v>1.0951388888888889</v>
      </c>
      <c r="P10" s="7"/>
      <c r="T10" s="25">
        <f t="shared" si="3"/>
        <v>1.6284722222222218E-2</v>
      </c>
      <c r="U10" s="26">
        <f t="shared" si="4"/>
        <v>21.748400852878468</v>
      </c>
      <c r="V10" s="24">
        <f t="shared" si="5"/>
        <v>21.74</v>
      </c>
      <c r="Y10" s="29"/>
      <c r="Z10" s="31"/>
      <c r="AA10" s="30"/>
      <c r="AB10" s="30"/>
      <c r="AC10" s="29"/>
    </row>
    <row r="11" spans="1:29" ht="15" customHeight="1" x14ac:dyDescent="0.25">
      <c r="A11" s="5" t="s">
        <v>39</v>
      </c>
      <c r="B11" s="6">
        <v>0.125</v>
      </c>
      <c r="C11" s="6">
        <f t="shared" si="0"/>
        <v>1.0152777777777777</v>
      </c>
      <c r="D11" s="23" t="str">
        <f t="shared" si="1"/>
        <v>20.93 mph</v>
      </c>
      <c r="E11" s="3"/>
      <c r="F11" s="6">
        <v>1.1402777777777777</v>
      </c>
      <c r="G11" s="48" t="e">
        <f t="shared" si="2"/>
        <v>#DIV/0!</v>
      </c>
      <c r="H11" s="5"/>
      <c r="I11" s="21"/>
      <c r="J11" s="21"/>
      <c r="K11" s="21"/>
      <c r="L11" s="21"/>
      <c r="M11" s="6">
        <v>1.0152777777777777</v>
      </c>
      <c r="N11" s="21"/>
      <c r="O11" s="21"/>
      <c r="P11" s="7"/>
      <c r="T11" s="25">
        <f t="shared" si="3"/>
        <v>1.6921296296296295E-2</v>
      </c>
      <c r="U11" s="26">
        <f t="shared" si="4"/>
        <v>20.930232558139537</v>
      </c>
      <c r="V11" s="24">
        <f t="shared" si="5"/>
        <v>20.93</v>
      </c>
      <c r="Y11" s="33"/>
      <c r="Z11" s="34"/>
      <c r="AA11" s="32"/>
      <c r="AB11" s="32"/>
      <c r="AC11" s="29"/>
    </row>
    <row r="12" spans="1:29" ht="15" customHeight="1" x14ac:dyDescent="0.2">
      <c r="A12" s="5" t="s">
        <v>37</v>
      </c>
      <c r="B12" s="6">
        <v>6.25E-2</v>
      </c>
      <c r="C12" s="6">
        <f t="shared" si="0"/>
        <v>1.0291666666666666</v>
      </c>
      <c r="D12" s="23" t="str">
        <f t="shared" si="1"/>
        <v>20.64 mph</v>
      </c>
      <c r="E12" s="3"/>
      <c r="F12" s="6">
        <v>1.0916666666666666</v>
      </c>
      <c r="G12" s="48">
        <f t="shared" si="2"/>
        <v>7.7784691972619946E-2</v>
      </c>
      <c r="H12" s="5"/>
      <c r="I12" s="10"/>
      <c r="J12" s="10"/>
      <c r="K12" s="10"/>
      <c r="L12" s="10"/>
      <c r="M12" s="10">
        <v>1.0291666666666666</v>
      </c>
      <c r="N12" s="10">
        <v>1.1159722222222224</v>
      </c>
      <c r="O12" s="49">
        <v>1.2222222222222221</v>
      </c>
      <c r="P12" s="11" t="s">
        <v>51</v>
      </c>
      <c r="T12" s="25">
        <f t="shared" si="3"/>
        <v>1.7152777777777777E-2</v>
      </c>
      <c r="U12" s="26">
        <f t="shared" si="4"/>
        <v>20.647773279352229</v>
      </c>
      <c r="V12" s="24">
        <f t="shared" si="5"/>
        <v>20.64</v>
      </c>
      <c r="Y12" s="29"/>
      <c r="Z12" s="29"/>
      <c r="AA12" s="30"/>
      <c r="AB12" s="30"/>
      <c r="AC12" s="30"/>
    </row>
    <row r="13" spans="1:29" ht="15" customHeight="1" x14ac:dyDescent="0.25">
      <c r="A13" s="5" t="s">
        <v>52</v>
      </c>
      <c r="B13" s="6">
        <v>0.104166666666667</v>
      </c>
      <c r="C13" s="6">
        <f t="shared" si="0"/>
        <v>1.1381944444444441</v>
      </c>
      <c r="D13" s="23" t="str">
        <f t="shared" si="1"/>
        <v>18.66 mph</v>
      </c>
      <c r="E13" s="3"/>
      <c r="F13" s="6">
        <v>1.242361111111111</v>
      </c>
      <c r="G13" s="48" t="e">
        <f t="shared" si="2"/>
        <v>#DIV/0!</v>
      </c>
      <c r="H13" s="5"/>
      <c r="I13" s="21"/>
      <c r="J13" s="21"/>
      <c r="K13" s="21"/>
      <c r="L13" s="21"/>
      <c r="M13" s="6">
        <v>1.1381944444444441</v>
      </c>
      <c r="N13" s="21"/>
      <c r="O13" s="21"/>
      <c r="P13" s="7"/>
      <c r="T13" s="25">
        <f t="shared" si="3"/>
        <v>1.8969907407407401E-2</v>
      </c>
      <c r="U13" s="26">
        <f t="shared" si="4"/>
        <v>18.669920683343509</v>
      </c>
      <c r="V13" s="24">
        <f t="shared" si="5"/>
        <v>18.66</v>
      </c>
      <c r="Y13" s="29"/>
      <c r="Z13" s="29"/>
      <c r="AA13" s="30"/>
      <c r="AB13" s="30"/>
      <c r="AC13" s="30"/>
    </row>
    <row r="14" spans="1:29" ht="15" customHeight="1" x14ac:dyDescent="0.25">
      <c r="A14" s="5" t="s">
        <v>38</v>
      </c>
      <c r="B14" s="6">
        <v>8.3333333333333301E-2</v>
      </c>
      <c r="C14" s="6">
        <f t="shared" si="0"/>
        <v>1.2034722222222223</v>
      </c>
      <c r="D14" s="23" t="str">
        <f t="shared" si="1"/>
        <v>17.65 mph</v>
      </c>
      <c r="E14" s="3"/>
      <c r="F14" s="6">
        <v>1.2868055555555555</v>
      </c>
      <c r="G14" s="48" t="e">
        <f t="shared" si="2"/>
        <v>#DIV/0!</v>
      </c>
      <c r="H14" s="5"/>
      <c r="I14" s="21"/>
      <c r="J14" s="21"/>
      <c r="K14" s="21"/>
      <c r="L14" s="21"/>
      <c r="M14" s="6">
        <v>1.2034722222222223</v>
      </c>
      <c r="N14" s="21"/>
      <c r="O14" s="21"/>
      <c r="P14" s="7"/>
      <c r="T14" s="25">
        <f t="shared" si="3"/>
        <v>2.0057870370370372E-2</v>
      </c>
      <c r="U14" s="26">
        <f t="shared" si="4"/>
        <v>17.657241777264858</v>
      </c>
      <c r="V14" s="24">
        <f t="shared" si="5"/>
        <v>17.649999999999999</v>
      </c>
      <c r="Y14" s="29"/>
      <c r="Z14" s="29"/>
      <c r="AA14" s="30"/>
      <c r="AB14" s="30"/>
      <c r="AC14" s="30"/>
    </row>
    <row r="15" spans="1:29" ht="15" customHeight="1" x14ac:dyDescent="0.25">
      <c r="A15" s="5" t="s">
        <v>35</v>
      </c>
      <c r="B15" s="6">
        <v>0</v>
      </c>
      <c r="C15" s="6">
        <f t="shared" si="0"/>
        <v>1.2805555555555557</v>
      </c>
      <c r="D15" s="23" t="str">
        <f t="shared" si="1"/>
        <v>16.59 mph</v>
      </c>
      <c r="E15" s="3"/>
      <c r="F15" s="6">
        <v>1.2805555555555557</v>
      </c>
      <c r="G15" s="48" t="e">
        <f t="shared" si="2"/>
        <v>#DIV/0!</v>
      </c>
      <c r="H15" s="5"/>
      <c r="I15" s="21"/>
      <c r="J15" s="21"/>
      <c r="K15" s="21"/>
      <c r="L15" s="21"/>
      <c r="M15" s="6">
        <v>1.2805555555555557</v>
      </c>
      <c r="N15" s="21"/>
      <c r="O15" s="21"/>
      <c r="P15" s="7"/>
      <c r="T15" s="25">
        <f t="shared" si="3"/>
        <v>2.1342592592592594E-2</v>
      </c>
      <c r="U15" s="26">
        <f t="shared" si="4"/>
        <v>16.594360086767896</v>
      </c>
      <c r="V15" s="24">
        <f t="shared" si="5"/>
        <v>16.59</v>
      </c>
      <c r="Y15" s="29"/>
      <c r="Z15" s="29"/>
      <c r="AA15" s="29"/>
      <c r="AB15" s="29"/>
      <c r="AC15" s="29"/>
    </row>
    <row r="16" spans="1:29" ht="15" customHeight="1" x14ac:dyDescent="0.25">
      <c r="A16" s="5" t="s">
        <v>36</v>
      </c>
      <c r="B16" s="6">
        <v>4.1666666666666664E-2</v>
      </c>
      <c r="C16" s="6">
        <f t="shared" si="0"/>
        <v>1.3055555555555556</v>
      </c>
      <c r="D16" s="23" t="str">
        <f t="shared" si="1"/>
        <v>16.27 mph</v>
      </c>
      <c r="E16" s="3"/>
      <c r="F16" s="6">
        <v>1.3472222222222223</v>
      </c>
      <c r="G16" s="48" t="e">
        <f t="shared" si="2"/>
        <v>#DIV/0!</v>
      </c>
      <c r="H16" s="5"/>
      <c r="I16" s="21"/>
      <c r="J16" s="21"/>
      <c r="K16" s="21"/>
      <c r="L16" s="21"/>
      <c r="M16" s="6">
        <v>1.3055555555555556</v>
      </c>
      <c r="N16" s="21"/>
      <c r="O16" s="21"/>
      <c r="P16" s="7"/>
      <c r="T16" s="25">
        <f t="shared" si="3"/>
        <v>2.1759259259259259E-2</v>
      </c>
      <c r="U16" s="26">
        <f t="shared" si="4"/>
        <v>16.276595744680851</v>
      </c>
      <c r="V16" s="24">
        <f t="shared" si="5"/>
        <v>16.27</v>
      </c>
      <c r="Y16" s="29"/>
      <c r="Z16" s="29"/>
      <c r="AA16" s="29"/>
      <c r="AB16" s="29"/>
      <c r="AC16" s="29"/>
    </row>
    <row r="17" spans="1:29" ht="15" customHeight="1" x14ac:dyDescent="0.25">
      <c r="A17" s="35" t="s">
        <v>54</v>
      </c>
      <c r="B17" s="36">
        <v>2.0833333333333332E-2</v>
      </c>
      <c r="C17" s="36">
        <f t="shared" si="0"/>
        <v>1.3201388888888888</v>
      </c>
      <c r="D17" s="37" t="str">
        <f t="shared" si="1"/>
        <v>16.09 mph</v>
      </c>
      <c r="E17" s="3"/>
      <c r="F17" s="36">
        <v>1.340972222222222</v>
      </c>
      <c r="G17" s="48" t="e">
        <f t="shared" si="2"/>
        <v>#DIV/0!</v>
      </c>
      <c r="H17" s="35"/>
      <c r="I17" s="38"/>
      <c r="J17" s="38"/>
      <c r="K17" s="38"/>
      <c r="L17" s="38"/>
      <c r="M17" s="36">
        <v>1.3201388888888888</v>
      </c>
      <c r="N17" s="38"/>
      <c r="O17" s="38"/>
      <c r="P17" s="7"/>
      <c r="T17" s="25">
        <f t="shared" si="3"/>
        <v>2.2002314814814811E-2</v>
      </c>
      <c r="U17" s="26">
        <f t="shared" si="4"/>
        <v>16.09679116254603</v>
      </c>
      <c r="V17" s="24">
        <f t="shared" si="5"/>
        <v>16.09</v>
      </c>
      <c r="Y17" s="29"/>
      <c r="Z17" s="29"/>
      <c r="AA17" s="29"/>
      <c r="AB17" s="29"/>
      <c r="AC17" s="29"/>
    </row>
    <row r="18" spans="1:29" ht="15" customHeight="1" x14ac:dyDescent="0.25">
      <c r="A18" s="39" t="s">
        <v>62</v>
      </c>
      <c r="B18" s="40">
        <v>0</v>
      </c>
      <c r="C18" s="43">
        <f t="shared" si="0"/>
        <v>0.90208333333333324</v>
      </c>
      <c r="D18" s="41" t="str">
        <f t="shared" ref="D18" si="6">CONCATENATE(V18,$S$5)</f>
        <v xml:space="preserve"> mph</v>
      </c>
      <c r="E18" s="3"/>
      <c r="F18" s="44">
        <v>0.90208333333333324</v>
      </c>
      <c r="G18" s="48">
        <f t="shared" si="2"/>
        <v>9.1608391608391182E-2</v>
      </c>
      <c r="H18" s="35"/>
      <c r="I18" s="38"/>
      <c r="J18" s="38"/>
      <c r="K18" s="38"/>
      <c r="L18" s="38"/>
      <c r="M18" s="38"/>
      <c r="N18" s="6">
        <v>0.99305555555555503</v>
      </c>
      <c r="O18" s="6">
        <v>0.96250000000000002</v>
      </c>
      <c r="P18" s="7"/>
      <c r="T18" s="25"/>
      <c r="U18" s="26"/>
      <c r="V18" s="24"/>
      <c r="Y18" s="29"/>
      <c r="Z18" s="29"/>
      <c r="AA18" s="29"/>
      <c r="AB18" s="29"/>
      <c r="AC18" s="29"/>
    </row>
    <row r="19" spans="1:29" ht="15" customHeight="1" x14ac:dyDescent="0.25">
      <c r="A19" s="42" t="s">
        <v>60</v>
      </c>
      <c r="B19" s="6"/>
      <c r="C19" s="6">
        <f t="shared" ref="C19:C24" si="7">SUM(F19-B19)</f>
        <v>1.4375</v>
      </c>
      <c r="D19" s="37" t="str">
        <f t="shared" ref="D19:D24" si="8">CONCATENATE(V19,$S$5)</f>
        <v xml:space="preserve"> mph</v>
      </c>
      <c r="E19" s="7"/>
      <c r="F19" s="6">
        <v>1.4375</v>
      </c>
      <c r="G19" s="48" t="e">
        <f>SUM(1)-(C19/#REF!)</f>
        <v>#REF!</v>
      </c>
      <c r="H19" s="21"/>
      <c r="I19" s="21"/>
      <c r="J19" s="21"/>
      <c r="K19" s="21"/>
      <c r="L19" s="21"/>
      <c r="M19" s="21"/>
      <c r="N19" s="10">
        <v>1.03125</v>
      </c>
      <c r="O19" s="49">
        <v>1.0673611111111112</v>
      </c>
      <c r="P19" s="7"/>
      <c r="T19" s="25">
        <f t="shared" ref="T19:T25" si="9">SUM(C19/60)</f>
        <v>2.3958333333333335E-2</v>
      </c>
    </row>
    <row r="20" spans="1:29" ht="15" customHeight="1" x14ac:dyDescent="0.25">
      <c r="A20" s="5" t="s">
        <v>61</v>
      </c>
      <c r="B20" s="6"/>
      <c r="C20" s="6">
        <f t="shared" si="7"/>
        <v>1.4791666666666701</v>
      </c>
      <c r="D20" s="37" t="str">
        <f t="shared" si="8"/>
        <v xml:space="preserve"> mph</v>
      </c>
      <c r="E20" s="7"/>
      <c r="F20" s="6">
        <v>1.4791666666666701</v>
      </c>
      <c r="G20" s="48" t="e">
        <f>SUM(1)-(C20/#REF!)</f>
        <v>#REF!</v>
      </c>
      <c r="H20" s="21"/>
      <c r="I20" s="21"/>
      <c r="J20" s="21"/>
      <c r="K20" s="21"/>
      <c r="L20" s="21"/>
      <c r="M20" s="21"/>
      <c r="N20" s="6">
        <v>0.98402777777777783</v>
      </c>
      <c r="O20" s="6">
        <v>1.0048611111111112</v>
      </c>
      <c r="P20" s="7"/>
      <c r="T20" s="25">
        <f t="shared" si="9"/>
        <v>2.4652777777777836E-2</v>
      </c>
    </row>
    <row r="21" spans="1:29" ht="15" customHeight="1" x14ac:dyDescent="0.25">
      <c r="A21" s="5" t="s">
        <v>63</v>
      </c>
      <c r="B21" s="6"/>
      <c r="C21" s="6">
        <f t="shared" si="7"/>
        <v>1.5208333333333299</v>
      </c>
      <c r="D21" s="37" t="str">
        <f t="shared" si="8"/>
        <v xml:space="preserve"> mph</v>
      </c>
      <c r="E21" s="7"/>
      <c r="F21" s="6">
        <v>1.5208333333333299</v>
      </c>
      <c r="G21" s="48" t="e">
        <f>SUM(1)-(C21/#REF!)</f>
        <v>#REF!</v>
      </c>
      <c r="H21" s="21"/>
      <c r="I21" s="21"/>
      <c r="J21" s="21"/>
      <c r="K21" s="21"/>
      <c r="L21" s="21"/>
      <c r="M21" s="21"/>
      <c r="N21" s="6">
        <v>1.0805555555555555</v>
      </c>
      <c r="O21" s="21"/>
      <c r="P21" s="7"/>
      <c r="T21" s="25">
        <f t="shared" si="9"/>
        <v>2.5347222222222167E-2</v>
      </c>
    </row>
    <row r="22" spans="1:29" ht="15" customHeight="1" x14ac:dyDescent="0.25">
      <c r="A22" s="5" t="s">
        <v>66</v>
      </c>
      <c r="B22" s="6"/>
      <c r="C22" s="6">
        <f t="shared" si="7"/>
        <v>1.5625</v>
      </c>
      <c r="D22" s="37" t="str">
        <f t="shared" si="8"/>
        <v xml:space="preserve"> mph</v>
      </c>
      <c r="E22" s="7"/>
      <c r="F22" s="6">
        <v>1.5625</v>
      </c>
      <c r="G22" s="48" t="e">
        <f>SUM(1)-(C22/#REF!)</f>
        <v>#REF!</v>
      </c>
      <c r="H22" s="21"/>
      <c r="I22" s="21"/>
      <c r="J22" s="21"/>
      <c r="K22" s="21"/>
      <c r="L22" s="21"/>
      <c r="M22" s="21"/>
      <c r="N22" s="6">
        <v>1.2215277777777778</v>
      </c>
      <c r="O22" s="21"/>
      <c r="P22" s="7"/>
      <c r="T22" s="25">
        <f t="shared" si="9"/>
        <v>2.6041666666666668E-2</v>
      </c>
    </row>
    <row r="23" spans="1:29" ht="15" customHeight="1" x14ac:dyDescent="0.25">
      <c r="A23" s="5" t="s">
        <v>64</v>
      </c>
      <c r="B23" s="6"/>
      <c r="C23" s="6">
        <f t="shared" si="7"/>
        <v>1.6041666666666701</v>
      </c>
      <c r="D23" s="37" t="str">
        <f t="shared" si="8"/>
        <v xml:space="preserve"> mph</v>
      </c>
      <c r="E23" s="7"/>
      <c r="F23" s="6">
        <v>1.6041666666666701</v>
      </c>
      <c r="G23" s="48" t="e">
        <f>SUM(1)-(C23/#REF!)</f>
        <v>#REF!</v>
      </c>
      <c r="H23" s="21"/>
      <c r="I23" s="21"/>
      <c r="J23" s="21"/>
      <c r="K23" s="21"/>
      <c r="L23" s="21"/>
      <c r="M23" s="21"/>
      <c r="N23" s="6">
        <v>1.3222222222222222</v>
      </c>
      <c r="O23" s="21"/>
      <c r="P23" s="7"/>
      <c r="T23" s="25">
        <f t="shared" si="9"/>
        <v>2.6736111111111169E-2</v>
      </c>
    </row>
    <row r="24" spans="1:29" ht="15" customHeight="1" x14ac:dyDescent="0.25">
      <c r="A24" s="5" t="s">
        <v>65</v>
      </c>
      <c r="B24" s="6"/>
      <c r="C24" s="6">
        <f t="shared" si="7"/>
        <v>1.6458333333333299</v>
      </c>
      <c r="D24" s="37" t="str">
        <f t="shared" si="8"/>
        <v xml:space="preserve"> mph</v>
      </c>
      <c r="E24" s="7"/>
      <c r="F24" s="6">
        <v>1.6458333333333299</v>
      </c>
      <c r="G24" s="48" t="e">
        <f>SUM(1)-(C24/#REF!)</f>
        <v>#REF!</v>
      </c>
      <c r="H24" s="21"/>
      <c r="I24" s="21"/>
      <c r="J24" s="21"/>
      <c r="K24" s="21"/>
      <c r="L24" s="21"/>
      <c r="M24" s="21"/>
      <c r="N24" s="6">
        <v>1.3687500000000001</v>
      </c>
      <c r="O24" s="21"/>
      <c r="P24" s="7"/>
      <c r="T24" s="25">
        <f t="shared" si="9"/>
        <v>2.74305555555555E-2</v>
      </c>
    </row>
    <row r="25" spans="1:29" ht="15" customHeight="1" x14ac:dyDescent="0.25">
      <c r="A25" s="5"/>
      <c r="B25" s="6"/>
      <c r="C25" s="6"/>
      <c r="D25" s="7"/>
      <c r="E25" s="7"/>
      <c r="F25" s="6"/>
      <c r="G25" s="48"/>
      <c r="H25" s="21"/>
      <c r="I25" s="21"/>
      <c r="J25" s="21"/>
      <c r="K25" s="21"/>
      <c r="L25" s="21"/>
      <c r="M25" s="21"/>
      <c r="N25" s="21"/>
      <c r="O25" s="21"/>
      <c r="P25" s="7"/>
      <c r="T25" s="25">
        <f t="shared" si="9"/>
        <v>0</v>
      </c>
    </row>
    <row r="26" spans="1:29" x14ac:dyDescent="0.25">
      <c r="A26" s="50" t="s">
        <v>69</v>
      </c>
      <c r="B26" s="3"/>
      <c r="C26" s="3"/>
      <c r="E26" s="3"/>
      <c r="F26" s="3"/>
      <c r="G26" s="3"/>
      <c r="N26" s="3"/>
      <c r="O26" s="3"/>
      <c r="P26" s="3"/>
    </row>
    <row r="27" spans="1:29" x14ac:dyDescent="0.25">
      <c r="A27" s="19" t="s">
        <v>28</v>
      </c>
    </row>
    <row r="28" spans="1:29" x14ac:dyDescent="0.25">
      <c r="A28" s="2" t="s">
        <v>33</v>
      </c>
    </row>
    <row r="29" spans="1:29" x14ac:dyDescent="0.25">
      <c r="A29" s="2" t="s">
        <v>46</v>
      </c>
    </row>
  </sheetData>
  <sortState ref="A5:L18">
    <sortCondition ref="C5:C18"/>
  </sortState>
  <conditionalFormatting sqref="G5:G25">
    <cfRule type="cellIs" dxfId="0" priority="1" operator="greaterThan">
      <formula>0</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selection activeCell="F18" sqref="F18"/>
    </sheetView>
  </sheetViews>
  <sheetFormatPr defaultRowHeight="15" x14ac:dyDescent="0.25"/>
  <cols>
    <col min="1" max="1" width="21.7109375" style="2" customWidth="1"/>
    <col min="2" max="2" width="9.140625" style="2"/>
    <col min="3" max="3" width="14.7109375" style="2" customWidth="1"/>
    <col min="4" max="4" width="11.7109375" style="3" customWidth="1"/>
    <col min="5" max="5" width="1.140625" style="2" customWidth="1"/>
    <col min="6" max="6" width="13" style="2" customWidth="1"/>
    <col min="7" max="7" width="12" style="2" customWidth="1"/>
    <col min="8" max="12" width="12.7109375" style="20" hidden="1" customWidth="1"/>
    <col min="13" max="13" width="12.7109375" style="20" customWidth="1"/>
    <col min="14" max="15" width="12.7109375" style="2" customWidth="1"/>
    <col min="16" max="16" width="38.28515625" style="2" customWidth="1"/>
    <col min="17" max="17" width="9.140625" style="2"/>
    <col min="18" max="18" width="9.140625" style="2" customWidth="1"/>
    <col min="19" max="24" width="9.140625" style="2" hidden="1" customWidth="1"/>
    <col min="25" max="25" width="0" style="2" hidden="1" customWidth="1"/>
    <col min="26" max="28" width="9.140625" style="2"/>
    <col min="29" max="29" width="15.5703125" style="2" customWidth="1"/>
    <col min="30" max="16384" width="9.140625" style="2"/>
  </cols>
  <sheetData>
    <row r="1" spans="1:29" x14ac:dyDescent="0.25">
      <c r="A1" s="18" t="s">
        <v>45</v>
      </c>
    </row>
    <row r="2" spans="1:29" s="45" customFormat="1" x14ac:dyDescent="0.25">
      <c r="D2" s="46"/>
      <c r="H2" s="47"/>
      <c r="I2" s="47"/>
      <c r="J2" s="47"/>
      <c r="K2" s="47"/>
      <c r="L2" s="47"/>
      <c r="M2" s="47"/>
    </row>
    <row r="3" spans="1:29" s="1" customFormat="1" ht="22.5" x14ac:dyDescent="0.25">
      <c r="A3" s="15" t="s">
        <v>22</v>
      </c>
      <c r="B3" s="16" t="s">
        <v>47</v>
      </c>
      <c r="C3" s="16" t="s">
        <v>44</v>
      </c>
      <c r="D3" s="16" t="s">
        <v>26</v>
      </c>
      <c r="E3" s="17"/>
      <c r="F3" s="16" t="s">
        <v>43</v>
      </c>
      <c r="G3" s="16" t="s">
        <v>49</v>
      </c>
      <c r="H3" s="16" t="s">
        <v>56</v>
      </c>
      <c r="I3" s="16" t="s">
        <v>56</v>
      </c>
      <c r="J3" s="16" t="s">
        <v>56</v>
      </c>
      <c r="K3" s="16" t="s">
        <v>56</v>
      </c>
      <c r="L3" s="16" t="s">
        <v>56</v>
      </c>
      <c r="M3" s="16" t="s">
        <v>68</v>
      </c>
      <c r="N3" s="16" t="s">
        <v>48</v>
      </c>
      <c r="O3" s="16" t="s">
        <v>59</v>
      </c>
      <c r="P3" s="16" t="s">
        <v>28</v>
      </c>
      <c r="T3" s="1" t="s">
        <v>57</v>
      </c>
      <c r="U3" s="1" t="s">
        <v>58</v>
      </c>
      <c r="Y3" s="27"/>
      <c r="Z3" s="28"/>
      <c r="AA3" s="28"/>
      <c r="AB3" s="28"/>
      <c r="AC3" s="28"/>
    </row>
    <row r="4" spans="1:29" x14ac:dyDescent="0.25">
      <c r="B4" s="3"/>
      <c r="C4" s="3"/>
      <c r="E4" s="3"/>
      <c r="F4" s="3"/>
      <c r="G4" s="3"/>
      <c r="N4" s="20"/>
      <c r="O4" s="20"/>
      <c r="P4" s="3"/>
      <c r="Y4" s="29"/>
      <c r="Z4" s="30"/>
      <c r="AA4" s="30"/>
      <c r="AB4" s="30"/>
      <c r="AC4" s="30"/>
    </row>
    <row r="5" spans="1:29" ht="15" customHeight="1" x14ac:dyDescent="0.25">
      <c r="A5" s="5" t="s">
        <v>8</v>
      </c>
      <c r="B5" s="6"/>
      <c r="C5" s="6">
        <f t="shared" ref="C5:C28" si="0">SUM(F5-B5)</f>
        <v>0</v>
      </c>
      <c r="D5" s="23" t="e">
        <f t="shared" ref="D5:D28" si="1">CONCATENATE(V5,$S$5)</f>
        <v>#DIV/0!</v>
      </c>
      <c r="E5" s="3"/>
      <c r="F5" s="6"/>
      <c r="G5" s="55"/>
      <c r="H5" s="21"/>
      <c r="I5" s="6"/>
      <c r="J5" s="6"/>
      <c r="K5" s="6"/>
      <c r="L5" s="6"/>
      <c r="M5" s="6">
        <v>0.8701388888888888</v>
      </c>
      <c r="N5" s="6">
        <v>0.90833333333333333</v>
      </c>
      <c r="O5" s="6">
        <v>0.89583333333333337</v>
      </c>
      <c r="P5" s="7"/>
      <c r="S5" s="22" t="s">
        <v>55</v>
      </c>
      <c r="T5" s="25">
        <f t="shared" ref="T5:T17" si="2">SUM(C5/60)</f>
        <v>0</v>
      </c>
      <c r="U5" s="26" t="e">
        <f t="shared" ref="U5:U29" si="3">SUM($X$5)/(T5*24)</f>
        <v>#DIV/0!</v>
      </c>
      <c r="V5" s="24" t="e">
        <f>ROUNDDOWN(U5,2)</f>
        <v>#DIV/0!</v>
      </c>
      <c r="X5" s="2">
        <v>8.5</v>
      </c>
      <c r="Y5" s="29"/>
      <c r="Z5" s="31"/>
      <c r="AA5" s="30"/>
      <c r="AB5" s="30"/>
      <c r="AC5" s="29"/>
    </row>
    <row r="6" spans="1:29" ht="15" customHeight="1" x14ac:dyDescent="0.25">
      <c r="A6" s="5" t="s">
        <v>42</v>
      </c>
      <c r="B6" s="6"/>
      <c r="C6" s="6">
        <f t="shared" si="0"/>
        <v>0</v>
      </c>
      <c r="D6" s="23" t="e">
        <f t="shared" si="1"/>
        <v>#DIV/0!</v>
      </c>
      <c r="E6" s="3"/>
      <c r="F6" s="6"/>
      <c r="G6" s="55"/>
      <c r="H6" s="5"/>
      <c r="I6" s="21"/>
      <c r="J6" s="21"/>
      <c r="K6" s="21"/>
      <c r="L6" s="21"/>
      <c r="M6" s="6">
        <v>0.8902777777777775</v>
      </c>
      <c r="N6" s="6"/>
      <c r="O6" s="6"/>
      <c r="P6" s="7"/>
      <c r="T6" s="25">
        <f t="shared" si="2"/>
        <v>0</v>
      </c>
      <c r="U6" s="26" t="e">
        <f t="shared" si="3"/>
        <v>#DIV/0!</v>
      </c>
      <c r="V6" s="24" t="e">
        <f t="shared" ref="V6:V29" si="4">ROUNDDOWN(U6,2)</f>
        <v>#DIV/0!</v>
      </c>
      <c r="Y6" s="29"/>
      <c r="Z6" s="31"/>
      <c r="AA6" s="30"/>
      <c r="AB6" s="30"/>
      <c r="AC6" s="29"/>
    </row>
    <row r="7" spans="1:29" ht="15" customHeight="1" x14ac:dyDescent="0.25">
      <c r="A7" s="5" t="s">
        <v>53</v>
      </c>
      <c r="B7" s="6"/>
      <c r="C7" s="6">
        <f t="shared" si="0"/>
        <v>0</v>
      </c>
      <c r="D7" s="23" t="e">
        <f t="shared" si="1"/>
        <v>#DIV/0!</v>
      </c>
      <c r="E7" s="3"/>
      <c r="F7" s="6"/>
      <c r="G7" s="55"/>
      <c r="H7" s="5"/>
      <c r="I7" s="21"/>
      <c r="J7" s="21"/>
      <c r="K7" s="21"/>
      <c r="L7" s="21"/>
      <c r="M7" s="49">
        <v>0.9583333333333337</v>
      </c>
      <c r="N7" s="51"/>
      <c r="O7" s="51"/>
      <c r="P7" s="52"/>
      <c r="T7" s="25">
        <f t="shared" si="2"/>
        <v>0</v>
      </c>
      <c r="U7" s="26" t="e">
        <f t="shared" si="3"/>
        <v>#DIV/0!</v>
      </c>
      <c r="V7" s="24" t="e">
        <f t="shared" si="4"/>
        <v>#DIV/0!</v>
      </c>
      <c r="Y7" s="29"/>
      <c r="Z7" s="29"/>
      <c r="AA7" s="32"/>
      <c r="AB7" s="32"/>
      <c r="AC7" s="29"/>
    </row>
    <row r="8" spans="1:29" ht="15" customHeight="1" x14ac:dyDescent="0.25">
      <c r="A8" s="5" t="s">
        <v>39</v>
      </c>
      <c r="B8" s="6"/>
      <c r="C8" s="6">
        <f t="shared" si="0"/>
        <v>0</v>
      </c>
      <c r="D8" s="23" t="e">
        <f t="shared" si="1"/>
        <v>#DIV/0!</v>
      </c>
      <c r="E8" s="30"/>
      <c r="F8" s="6"/>
      <c r="G8" s="55"/>
      <c r="H8" s="5"/>
      <c r="I8" s="21"/>
      <c r="J8" s="21"/>
      <c r="K8" s="21"/>
      <c r="L8" s="21"/>
      <c r="M8" s="49">
        <v>1.0152777777777777</v>
      </c>
      <c r="N8" s="51"/>
      <c r="O8" s="51"/>
      <c r="P8" s="52"/>
      <c r="T8" s="25">
        <f t="shared" si="2"/>
        <v>0</v>
      </c>
      <c r="U8" s="26" t="e">
        <f t="shared" si="3"/>
        <v>#DIV/0!</v>
      </c>
      <c r="V8" s="24" t="e">
        <f t="shared" si="4"/>
        <v>#DIV/0!</v>
      </c>
      <c r="Y8" s="29"/>
      <c r="Z8" s="31"/>
      <c r="AA8" s="30"/>
      <c r="AB8" s="30"/>
      <c r="AC8" s="29"/>
    </row>
    <row r="9" spans="1:29" ht="15" customHeight="1" x14ac:dyDescent="0.25">
      <c r="A9" s="5" t="s">
        <v>52</v>
      </c>
      <c r="B9" s="6"/>
      <c r="C9" s="6">
        <f t="shared" si="0"/>
        <v>0</v>
      </c>
      <c r="D9" s="23" t="e">
        <f t="shared" si="1"/>
        <v>#DIV/0!</v>
      </c>
      <c r="E9" s="30"/>
      <c r="F9" s="6"/>
      <c r="G9" s="55"/>
      <c r="H9" s="5"/>
      <c r="I9" s="21"/>
      <c r="J9" s="21"/>
      <c r="K9" s="21"/>
      <c r="L9" s="21"/>
      <c r="M9" s="49">
        <v>1.1381944444444441</v>
      </c>
      <c r="N9" s="51"/>
      <c r="O9" s="51"/>
      <c r="P9" s="52"/>
      <c r="T9" s="25">
        <f t="shared" si="2"/>
        <v>0</v>
      </c>
      <c r="U9" s="26" t="e">
        <f t="shared" si="3"/>
        <v>#DIV/0!</v>
      </c>
      <c r="V9" s="24" t="e">
        <f t="shared" si="4"/>
        <v>#DIV/0!</v>
      </c>
      <c r="Y9" s="29"/>
      <c r="Z9" s="29"/>
      <c r="AA9" s="30"/>
      <c r="AB9" s="30"/>
      <c r="AC9" s="30"/>
    </row>
    <row r="10" spans="1:29" ht="15" customHeight="1" x14ac:dyDescent="0.25">
      <c r="A10" s="5" t="s">
        <v>35</v>
      </c>
      <c r="B10" s="6"/>
      <c r="C10" s="6">
        <f t="shared" si="0"/>
        <v>0</v>
      </c>
      <c r="D10" s="23" t="e">
        <f t="shared" si="1"/>
        <v>#DIV/0!</v>
      </c>
      <c r="E10" s="30"/>
      <c r="F10" s="6"/>
      <c r="G10" s="55"/>
      <c r="H10" s="5"/>
      <c r="I10" s="21"/>
      <c r="J10" s="21"/>
      <c r="K10" s="21"/>
      <c r="L10" s="21"/>
      <c r="M10" s="49">
        <v>1.2805555555555557</v>
      </c>
      <c r="N10" s="51"/>
      <c r="O10" s="51"/>
      <c r="P10" s="52"/>
      <c r="T10" s="25">
        <f t="shared" si="2"/>
        <v>0</v>
      </c>
      <c r="U10" s="26" t="e">
        <f t="shared" si="3"/>
        <v>#DIV/0!</v>
      </c>
      <c r="V10" s="24" t="e">
        <f t="shared" si="4"/>
        <v>#DIV/0!</v>
      </c>
      <c r="Y10" s="29"/>
      <c r="Z10" s="31"/>
      <c r="AA10" s="30"/>
      <c r="AB10" s="30"/>
      <c r="AC10" s="29"/>
    </row>
    <row r="11" spans="1:29" ht="15" customHeight="1" x14ac:dyDescent="0.25">
      <c r="A11" s="5" t="s">
        <v>36</v>
      </c>
      <c r="B11" s="6"/>
      <c r="C11" s="6">
        <f t="shared" si="0"/>
        <v>0</v>
      </c>
      <c r="D11" s="23" t="e">
        <f t="shared" si="1"/>
        <v>#DIV/0!</v>
      </c>
      <c r="E11" s="30"/>
      <c r="F11" s="6"/>
      <c r="G11" s="55"/>
      <c r="H11" s="5"/>
      <c r="I11" s="21"/>
      <c r="J11" s="21"/>
      <c r="K11" s="21"/>
      <c r="L11" s="21"/>
      <c r="M11" s="49">
        <v>1.3055555555555556</v>
      </c>
      <c r="N11" s="51"/>
      <c r="O11" s="51"/>
      <c r="P11" s="52"/>
      <c r="T11" s="25">
        <f t="shared" si="2"/>
        <v>0</v>
      </c>
      <c r="U11" s="26" t="e">
        <f t="shared" si="3"/>
        <v>#DIV/0!</v>
      </c>
      <c r="V11" s="24" t="e">
        <f t="shared" si="4"/>
        <v>#DIV/0!</v>
      </c>
      <c r="Y11" s="33"/>
      <c r="Z11" s="34"/>
      <c r="AA11" s="32"/>
      <c r="AB11" s="32"/>
      <c r="AC11" s="29"/>
    </row>
    <row r="12" spans="1:29" ht="15" customHeight="1" x14ac:dyDescent="0.25">
      <c r="A12" s="5" t="s">
        <v>54</v>
      </c>
      <c r="B12" s="6"/>
      <c r="C12" s="6">
        <f t="shared" si="0"/>
        <v>0</v>
      </c>
      <c r="D12" s="23" t="e">
        <f t="shared" si="1"/>
        <v>#DIV/0!</v>
      </c>
      <c r="E12" s="30"/>
      <c r="F12" s="6"/>
      <c r="G12" s="55"/>
      <c r="H12" s="5"/>
      <c r="I12" s="21"/>
      <c r="J12" s="21"/>
      <c r="K12" s="21"/>
      <c r="L12" s="21"/>
      <c r="M12" s="49">
        <v>1.3201388888888888</v>
      </c>
      <c r="N12" s="51"/>
      <c r="O12" s="51"/>
      <c r="P12" s="52"/>
      <c r="T12" s="25">
        <f t="shared" si="2"/>
        <v>0</v>
      </c>
      <c r="U12" s="26" t="e">
        <f t="shared" si="3"/>
        <v>#DIV/0!</v>
      </c>
      <c r="V12" s="24" t="e">
        <f t="shared" si="4"/>
        <v>#DIV/0!</v>
      </c>
      <c r="Y12" s="29"/>
      <c r="Z12" s="29"/>
      <c r="AA12" s="30"/>
      <c r="AB12" s="30"/>
      <c r="AC12" s="30"/>
    </row>
    <row r="13" spans="1:29" ht="15" customHeight="1" x14ac:dyDescent="0.25">
      <c r="A13" s="5" t="s">
        <v>61</v>
      </c>
      <c r="B13" s="6"/>
      <c r="C13" s="6">
        <f t="shared" si="0"/>
        <v>0</v>
      </c>
      <c r="D13" s="23" t="e">
        <f t="shared" si="1"/>
        <v>#DIV/0!</v>
      </c>
      <c r="E13" s="30"/>
      <c r="F13" s="6"/>
      <c r="G13" s="55"/>
      <c r="H13" s="21"/>
      <c r="I13" s="21"/>
      <c r="J13" s="21"/>
      <c r="K13" s="21"/>
      <c r="L13" s="21"/>
      <c r="M13" s="51"/>
      <c r="N13" s="49">
        <v>0.98402777777777783</v>
      </c>
      <c r="O13" s="49">
        <v>1.0048611111111112</v>
      </c>
      <c r="P13" s="52"/>
      <c r="T13" s="25">
        <f t="shared" si="2"/>
        <v>0</v>
      </c>
      <c r="U13" s="26" t="e">
        <f t="shared" si="3"/>
        <v>#DIV/0!</v>
      </c>
      <c r="V13" s="24" t="e">
        <f t="shared" si="4"/>
        <v>#DIV/0!</v>
      </c>
      <c r="Y13" s="29"/>
      <c r="Z13" s="29"/>
      <c r="AA13" s="30"/>
      <c r="AB13" s="30"/>
      <c r="AC13" s="30"/>
    </row>
    <row r="14" spans="1:29" ht="15" customHeight="1" x14ac:dyDescent="0.25">
      <c r="A14" s="5" t="s">
        <v>63</v>
      </c>
      <c r="B14" s="6"/>
      <c r="C14" s="6">
        <f t="shared" si="0"/>
        <v>0</v>
      </c>
      <c r="D14" s="23" t="e">
        <f t="shared" si="1"/>
        <v>#DIV/0!</v>
      </c>
      <c r="E14" s="30"/>
      <c r="F14" s="6"/>
      <c r="G14" s="55"/>
      <c r="H14" s="21"/>
      <c r="I14" s="21"/>
      <c r="J14" s="21"/>
      <c r="K14" s="21"/>
      <c r="L14" s="21"/>
      <c r="M14" s="51"/>
      <c r="N14" s="49">
        <v>1.0805555555555555</v>
      </c>
      <c r="O14" s="51"/>
      <c r="P14" s="52"/>
      <c r="T14" s="25">
        <f t="shared" si="2"/>
        <v>0</v>
      </c>
      <c r="U14" s="26" t="e">
        <f t="shared" si="3"/>
        <v>#DIV/0!</v>
      </c>
      <c r="V14" s="24" t="e">
        <f t="shared" si="4"/>
        <v>#DIV/0!</v>
      </c>
      <c r="Y14" s="29"/>
      <c r="Z14" s="29"/>
      <c r="AA14" s="30"/>
      <c r="AB14" s="30"/>
      <c r="AC14" s="30"/>
    </row>
    <row r="15" spans="1:29" ht="15" customHeight="1" x14ac:dyDescent="0.25">
      <c r="A15" s="5" t="s">
        <v>66</v>
      </c>
      <c r="B15" s="6"/>
      <c r="C15" s="6">
        <f t="shared" si="0"/>
        <v>0</v>
      </c>
      <c r="D15" s="23" t="e">
        <f t="shared" si="1"/>
        <v>#DIV/0!</v>
      </c>
      <c r="E15" s="30"/>
      <c r="F15" s="6"/>
      <c r="G15" s="55"/>
      <c r="H15" s="21"/>
      <c r="I15" s="21"/>
      <c r="J15" s="21"/>
      <c r="K15" s="21"/>
      <c r="L15" s="21"/>
      <c r="M15" s="51"/>
      <c r="N15" s="49">
        <v>1.2215277777777778</v>
      </c>
      <c r="O15" s="51"/>
      <c r="P15" s="52"/>
      <c r="T15" s="25">
        <f t="shared" si="2"/>
        <v>0</v>
      </c>
      <c r="U15" s="26" t="e">
        <f t="shared" si="3"/>
        <v>#DIV/0!</v>
      </c>
      <c r="V15" s="24" t="e">
        <f t="shared" si="4"/>
        <v>#DIV/0!</v>
      </c>
      <c r="Y15" s="29"/>
      <c r="Z15" s="29"/>
      <c r="AA15" s="29"/>
      <c r="AB15" s="29"/>
      <c r="AC15" s="29"/>
    </row>
    <row r="16" spans="1:29" ht="15" customHeight="1" x14ac:dyDescent="0.25">
      <c r="A16" s="5" t="s">
        <v>64</v>
      </c>
      <c r="B16" s="6"/>
      <c r="C16" s="6">
        <f t="shared" si="0"/>
        <v>0</v>
      </c>
      <c r="D16" s="23" t="e">
        <f t="shared" si="1"/>
        <v>#DIV/0!</v>
      </c>
      <c r="E16" s="30"/>
      <c r="F16" s="6"/>
      <c r="G16" s="55"/>
      <c r="H16" s="21"/>
      <c r="I16" s="21"/>
      <c r="J16" s="21"/>
      <c r="K16" s="21"/>
      <c r="L16" s="21"/>
      <c r="M16" s="51"/>
      <c r="N16" s="49">
        <v>1.3222222222222222</v>
      </c>
      <c r="O16" s="51"/>
      <c r="P16" s="52"/>
      <c r="T16" s="25">
        <f t="shared" si="2"/>
        <v>0</v>
      </c>
      <c r="U16" s="26" t="e">
        <f t="shared" si="3"/>
        <v>#DIV/0!</v>
      </c>
      <c r="V16" s="24" t="e">
        <f t="shared" si="4"/>
        <v>#DIV/0!</v>
      </c>
      <c r="Y16" s="29"/>
      <c r="Z16" s="29"/>
      <c r="AA16" s="29"/>
      <c r="AB16" s="29"/>
      <c r="AC16" s="29"/>
    </row>
    <row r="17" spans="1:29" ht="15" customHeight="1" x14ac:dyDescent="0.25">
      <c r="A17" s="35" t="s">
        <v>65</v>
      </c>
      <c r="B17" s="36"/>
      <c r="C17" s="36">
        <f t="shared" si="0"/>
        <v>0</v>
      </c>
      <c r="D17" s="37" t="e">
        <f t="shared" si="1"/>
        <v>#DIV/0!</v>
      </c>
      <c r="E17" s="30"/>
      <c r="F17" s="36"/>
      <c r="G17" s="55"/>
      <c r="H17" s="38"/>
      <c r="I17" s="38"/>
      <c r="J17" s="38"/>
      <c r="K17" s="38"/>
      <c r="L17" s="38"/>
      <c r="M17" s="53">
        <v>1.6458333333333333</v>
      </c>
      <c r="N17" s="53">
        <v>1.3687500000000001</v>
      </c>
      <c r="O17" s="54"/>
      <c r="P17" s="52"/>
      <c r="T17" s="25">
        <f t="shared" si="2"/>
        <v>0</v>
      </c>
      <c r="U17" s="26" t="e">
        <f t="shared" si="3"/>
        <v>#DIV/0!</v>
      </c>
      <c r="V17" s="24" t="e">
        <f t="shared" si="4"/>
        <v>#DIV/0!</v>
      </c>
      <c r="Y17" s="29"/>
      <c r="Z17" s="29"/>
      <c r="AA17" s="29"/>
      <c r="AB17" s="29"/>
      <c r="AC17" s="29"/>
    </row>
    <row r="18" spans="1:29" ht="15" customHeight="1" x14ac:dyDescent="0.25">
      <c r="A18" s="39" t="s">
        <v>62</v>
      </c>
      <c r="B18" s="40">
        <v>0</v>
      </c>
      <c r="C18" s="40">
        <f t="shared" si="0"/>
        <v>0.90486111111111101</v>
      </c>
      <c r="D18" s="41" t="str">
        <f t="shared" si="1"/>
        <v>23.48 mph</v>
      </c>
      <c r="E18" s="3"/>
      <c r="F18" s="49">
        <v>0.90486111111111101</v>
      </c>
      <c r="G18" s="55">
        <f>SUM(1)-(C18/N18)</f>
        <v>8.8811188811188435E-2</v>
      </c>
      <c r="H18" s="35"/>
      <c r="I18" s="38"/>
      <c r="J18" s="38"/>
      <c r="K18" s="38"/>
      <c r="L18" s="38"/>
      <c r="M18" s="54"/>
      <c r="N18" s="49">
        <v>0.99305555555555503</v>
      </c>
      <c r="O18" s="49">
        <v>0.96250000000000002</v>
      </c>
      <c r="P18" s="52"/>
      <c r="T18" s="25">
        <f t="shared" ref="T18:T29" si="5">SUM(C18/60)</f>
        <v>1.5081018518518516E-2</v>
      </c>
      <c r="U18" s="26">
        <f t="shared" si="3"/>
        <v>23.484267075978515</v>
      </c>
      <c r="V18" s="24">
        <f t="shared" si="4"/>
        <v>23.48</v>
      </c>
      <c r="Y18" s="29"/>
      <c r="Z18" s="29"/>
      <c r="AA18" s="29"/>
      <c r="AB18" s="29"/>
      <c r="AC18" s="29"/>
    </row>
    <row r="19" spans="1:29" ht="15" customHeight="1" x14ac:dyDescent="0.25">
      <c r="A19" s="5" t="s">
        <v>71</v>
      </c>
      <c r="B19" s="6">
        <v>0.16666666666666666</v>
      </c>
      <c r="C19" s="6">
        <f t="shared" si="0"/>
        <v>0.92638888888888904</v>
      </c>
      <c r="D19" s="37" t="str">
        <f t="shared" si="1"/>
        <v>22.93 mph</v>
      </c>
      <c r="E19" s="7"/>
      <c r="F19" s="6">
        <v>1.0930555555555557</v>
      </c>
      <c r="G19" s="55"/>
      <c r="H19" s="21"/>
      <c r="I19" s="21"/>
      <c r="J19" s="21"/>
      <c r="K19" s="21"/>
      <c r="L19" s="21"/>
      <c r="M19" s="51"/>
      <c r="N19" s="49"/>
      <c r="O19" s="51"/>
      <c r="P19" s="52"/>
      <c r="T19" s="25">
        <f t="shared" si="5"/>
        <v>1.5439814814814818E-2</v>
      </c>
      <c r="U19" s="26">
        <f t="shared" si="3"/>
        <v>22.938530734632678</v>
      </c>
      <c r="V19" s="24">
        <f t="shared" si="4"/>
        <v>22.93</v>
      </c>
    </row>
    <row r="20" spans="1:29" ht="15" customHeight="1" x14ac:dyDescent="0.25">
      <c r="A20" s="42" t="s">
        <v>60</v>
      </c>
      <c r="B20" s="6">
        <v>0.125</v>
      </c>
      <c r="C20" s="6">
        <f t="shared" si="0"/>
        <v>0.9409722222222221</v>
      </c>
      <c r="D20" s="37" t="str">
        <f t="shared" si="1"/>
        <v>22.58 mph</v>
      </c>
      <c r="E20" s="7"/>
      <c r="F20" s="6">
        <v>1.0659722222222221</v>
      </c>
      <c r="G20" s="55">
        <f>SUM(1)-(C20/N20)</f>
        <v>8.7542087542087699E-2</v>
      </c>
      <c r="H20" s="21"/>
      <c r="I20" s="21"/>
      <c r="J20" s="21"/>
      <c r="K20" s="21"/>
      <c r="L20" s="21"/>
      <c r="M20" s="51"/>
      <c r="N20" s="49">
        <v>1.03125</v>
      </c>
      <c r="O20" s="49">
        <v>1.0673611111111112</v>
      </c>
      <c r="P20" s="52"/>
      <c r="T20" s="25">
        <f t="shared" si="5"/>
        <v>1.5682870370370368E-2</v>
      </c>
      <c r="U20" s="26">
        <f t="shared" si="3"/>
        <v>22.583025830258308</v>
      </c>
      <c r="V20" s="24">
        <f t="shared" si="4"/>
        <v>22.58</v>
      </c>
    </row>
    <row r="21" spans="1:29" ht="15" customHeight="1" x14ac:dyDescent="0.2">
      <c r="A21" s="5" t="s">
        <v>41</v>
      </c>
      <c r="B21" s="6">
        <v>0.20833333333333334</v>
      </c>
      <c r="C21" s="6">
        <f t="shared" si="0"/>
        <v>0.94444444444444453</v>
      </c>
      <c r="D21" s="37" t="str">
        <f t="shared" si="1"/>
        <v>22.5 mph</v>
      </c>
      <c r="E21" s="7"/>
      <c r="F21" s="6">
        <v>1.1527777777777779</v>
      </c>
      <c r="G21" s="55">
        <f>SUM(1)-(C21/M21)</f>
        <v>-1.1904761904762085E-2</v>
      </c>
      <c r="H21" s="5"/>
      <c r="I21" s="6"/>
      <c r="J21" s="6"/>
      <c r="K21" s="6"/>
      <c r="L21" s="6"/>
      <c r="M21" s="49">
        <v>0.93333333333333335</v>
      </c>
      <c r="N21" s="49">
        <v>1.0652777777777778</v>
      </c>
      <c r="O21" s="49">
        <v>1.054861111111111</v>
      </c>
      <c r="P21" s="52"/>
      <c r="T21" s="25">
        <f t="shared" si="5"/>
        <v>1.5740740740740743E-2</v>
      </c>
      <c r="U21" s="26">
        <f t="shared" si="3"/>
        <v>22.499999999999996</v>
      </c>
      <c r="V21" s="24">
        <f t="shared" si="4"/>
        <v>22.5</v>
      </c>
    </row>
    <row r="22" spans="1:29" ht="15" customHeight="1" x14ac:dyDescent="0.25">
      <c r="A22" s="5" t="s">
        <v>67</v>
      </c>
      <c r="B22" s="6">
        <v>0.1875</v>
      </c>
      <c r="C22" s="6">
        <f t="shared" si="0"/>
        <v>0.95347222222222228</v>
      </c>
      <c r="D22" s="37" t="str">
        <f t="shared" si="1"/>
        <v>22.28 mph</v>
      </c>
      <c r="E22" s="7"/>
      <c r="F22" s="6">
        <v>1.1409722222222223</v>
      </c>
      <c r="G22" s="55">
        <f>SUM(1)-(C22/M22)</f>
        <v>-2.539208364451051E-2</v>
      </c>
      <c r="H22" s="5"/>
      <c r="I22" s="21"/>
      <c r="J22" s="21"/>
      <c r="K22" s="21"/>
      <c r="L22" s="21"/>
      <c r="M22" s="6">
        <v>0.92986111111111147</v>
      </c>
      <c r="N22" s="21"/>
      <c r="O22" s="21"/>
      <c r="P22" s="7"/>
      <c r="T22" s="25">
        <f t="shared" si="5"/>
        <v>1.5891203703703706E-2</v>
      </c>
      <c r="U22" s="26">
        <f t="shared" si="3"/>
        <v>22.286962855061905</v>
      </c>
      <c r="V22" s="24">
        <f t="shared" si="4"/>
        <v>22.28</v>
      </c>
    </row>
    <row r="23" spans="1:29" ht="15" customHeight="1" x14ac:dyDescent="0.2">
      <c r="A23" s="5" t="s">
        <v>40</v>
      </c>
      <c r="B23" s="6">
        <v>0.14583333333333334</v>
      </c>
      <c r="C23" s="6">
        <f t="shared" si="0"/>
        <v>0.96805555555555556</v>
      </c>
      <c r="D23" s="37" t="str">
        <f t="shared" si="1"/>
        <v>21.95 mph</v>
      </c>
      <c r="E23" s="7"/>
      <c r="F23" s="6">
        <v>1.1138888888888889</v>
      </c>
      <c r="G23" s="55">
        <f>SUM(1)-(C23/M23)</f>
        <v>9.2395167022030211E-3</v>
      </c>
      <c r="H23" s="5"/>
      <c r="I23" s="6"/>
      <c r="J23" s="6"/>
      <c r="K23" s="6"/>
      <c r="L23" s="6"/>
      <c r="M23" s="49">
        <v>0.97708333333333308</v>
      </c>
      <c r="N23" s="49">
        <v>1.0854166666666667</v>
      </c>
      <c r="O23" s="49">
        <v>1.0951388888888889</v>
      </c>
      <c r="P23" s="52"/>
      <c r="T23" s="25">
        <f t="shared" si="5"/>
        <v>1.6134259259259258E-2</v>
      </c>
      <c r="U23" s="26">
        <f t="shared" si="3"/>
        <v>21.951219512195124</v>
      </c>
      <c r="V23" s="24">
        <f t="shared" si="4"/>
        <v>21.95</v>
      </c>
    </row>
    <row r="24" spans="1:29" ht="15" customHeight="1" x14ac:dyDescent="0.25">
      <c r="A24" s="5" t="s">
        <v>70</v>
      </c>
      <c r="B24" s="6">
        <v>4.1666666666666664E-2</v>
      </c>
      <c r="C24" s="6">
        <f t="shared" si="0"/>
        <v>1.0180555555555555</v>
      </c>
      <c r="D24" s="37" t="str">
        <f t="shared" si="1"/>
        <v>20.87 mph</v>
      </c>
      <c r="E24" s="7"/>
      <c r="F24" s="6">
        <v>1.0597222222222222</v>
      </c>
      <c r="G24" s="55"/>
      <c r="H24" s="21"/>
      <c r="I24" s="21"/>
      <c r="J24" s="21"/>
      <c r="K24" s="21"/>
      <c r="L24" s="21"/>
      <c r="M24" s="51"/>
      <c r="N24" s="49"/>
      <c r="O24" s="51"/>
      <c r="P24" s="52"/>
      <c r="T24" s="25">
        <f t="shared" si="5"/>
        <v>1.6967592592592593E-2</v>
      </c>
      <c r="U24" s="26">
        <f t="shared" si="3"/>
        <v>20.873124147339698</v>
      </c>
      <c r="V24" s="24">
        <f t="shared" si="4"/>
        <v>20.87</v>
      </c>
    </row>
    <row r="25" spans="1:29" ht="15" customHeight="1" x14ac:dyDescent="0.2">
      <c r="A25" s="5" t="s">
        <v>37</v>
      </c>
      <c r="B25" s="6">
        <v>8.3333333333333329E-2</v>
      </c>
      <c r="C25" s="6">
        <f t="shared" si="0"/>
        <v>1.0326388888888891</v>
      </c>
      <c r="D25" s="37" t="str">
        <f t="shared" si="1"/>
        <v>20.57 mph</v>
      </c>
      <c r="E25" s="7"/>
      <c r="F25" s="6">
        <v>1.1159722222222224</v>
      </c>
      <c r="G25" s="55">
        <f>SUM(1)-(C25/M25)</f>
        <v>-3.3738191632932679E-3</v>
      </c>
      <c r="H25" s="5"/>
      <c r="I25" s="10"/>
      <c r="J25" s="10"/>
      <c r="K25" s="10"/>
      <c r="L25" s="10"/>
      <c r="M25" s="49">
        <v>1.0291666666666666</v>
      </c>
      <c r="N25" s="49">
        <v>1.1159722222222224</v>
      </c>
      <c r="O25" s="49">
        <v>1.2222222222222221</v>
      </c>
      <c r="P25" s="52"/>
      <c r="T25" s="25">
        <f t="shared" si="5"/>
        <v>1.7210648148148152E-2</v>
      </c>
      <c r="U25" s="26">
        <f t="shared" si="3"/>
        <v>20.578345662407528</v>
      </c>
      <c r="V25" s="24">
        <f t="shared" si="4"/>
        <v>20.57</v>
      </c>
    </row>
    <row r="26" spans="1:29" ht="15" customHeight="1" x14ac:dyDescent="0.25">
      <c r="A26" s="5" t="s">
        <v>72</v>
      </c>
      <c r="B26" s="6">
        <v>0.10416666666666667</v>
      </c>
      <c r="C26" s="6">
        <f t="shared" si="0"/>
        <v>1.0423611111111111</v>
      </c>
      <c r="D26" s="37" t="str">
        <f t="shared" si="1"/>
        <v>20.38 mph</v>
      </c>
      <c r="E26" s="7"/>
      <c r="F26" s="6">
        <v>1.1465277777777778</v>
      </c>
      <c r="G26" s="55"/>
      <c r="H26" s="21"/>
      <c r="I26" s="21"/>
      <c r="J26" s="21"/>
      <c r="K26" s="21"/>
      <c r="L26" s="21"/>
      <c r="M26" s="51"/>
      <c r="N26" s="49"/>
      <c r="O26" s="51"/>
      <c r="P26" s="52"/>
      <c r="T26" s="25">
        <f t="shared" si="5"/>
        <v>1.7372685185185185E-2</v>
      </c>
      <c r="U26" s="26">
        <f t="shared" si="3"/>
        <v>20.386409060626249</v>
      </c>
      <c r="V26" s="24">
        <f t="shared" si="4"/>
        <v>20.38</v>
      </c>
    </row>
    <row r="27" spans="1:29" ht="15" customHeight="1" x14ac:dyDescent="0.25">
      <c r="A27" s="9" t="s">
        <v>38</v>
      </c>
      <c r="B27" s="6">
        <v>6.25E-2</v>
      </c>
      <c r="C27" s="6">
        <f t="shared" si="0"/>
        <v>1.1409722222222223</v>
      </c>
      <c r="D27" s="37" t="str">
        <f t="shared" si="1"/>
        <v>18.62 mph</v>
      </c>
      <c r="E27" s="7"/>
      <c r="F27" s="6">
        <v>1.2034722222222223</v>
      </c>
      <c r="G27" s="55">
        <f>SUM(1)-(C27/M27)</f>
        <v>5.1933064050779021E-2</v>
      </c>
      <c r="H27" s="5"/>
      <c r="I27" s="21"/>
      <c r="J27" s="21"/>
      <c r="K27" s="21"/>
      <c r="L27" s="21"/>
      <c r="M27" s="49">
        <v>1.2034722222222223</v>
      </c>
      <c r="N27" s="51"/>
      <c r="O27" s="51"/>
      <c r="P27" s="11" t="s">
        <v>73</v>
      </c>
      <c r="T27" s="25">
        <f t="shared" si="5"/>
        <v>1.9016203703703705E-2</v>
      </c>
      <c r="U27" s="26">
        <f t="shared" si="3"/>
        <v>18.624467437614118</v>
      </c>
      <c r="V27" s="24">
        <f t="shared" si="4"/>
        <v>18.62</v>
      </c>
    </row>
    <row r="28" spans="1:29" ht="15" customHeight="1" x14ac:dyDescent="0.25">
      <c r="A28" s="9" t="s">
        <v>78</v>
      </c>
      <c r="B28" s="6">
        <v>2.0833333333333332E-2</v>
      </c>
      <c r="C28" s="6">
        <f t="shared" si="0"/>
        <v>1.2743055555555556</v>
      </c>
      <c r="D28" s="37" t="str">
        <f t="shared" si="1"/>
        <v>16.67 mph</v>
      </c>
      <c r="E28" s="7"/>
      <c r="F28" s="6">
        <v>1.2951388888888888</v>
      </c>
      <c r="G28" s="55"/>
      <c r="H28" s="21"/>
      <c r="I28" s="21"/>
      <c r="J28" s="21"/>
      <c r="K28" s="21"/>
      <c r="L28" s="21"/>
      <c r="M28" s="51"/>
      <c r="N28" s="49"/>
      <c r="O28" s="51"/>
      <c r="P28" s="11" t="s">
        <v>74</v>
      </c>
      <c r="T28" s="25">
        <f t="shared" si="5"/>
        <v>2.1238425925925928E-2</v>
      </c>
      <c r="U28" s="26">
        <f t="shared" si="3"/>
        <v>16.675749318801088</v>
      </c>
      <c r="V28" s="24">
        <f t="shared" si="4"/>
        <v>16.670000000000002</v>
      </c>
    </row>
    <row r="29" spans="1:29" ht="15" customHeight="1" x14ac:dyDescent="0.25">
      <c r="A29" s="5"/>
      <c r="B29" s="6"/>
      <c r="C29" s="6"/>
      <c r="D29" s="7"/>
      <c r="E29" s="7"/>
      <c r="F29" s="6"/>
      <c r="G29" s="55"/>
      <c r="H29" s="21"/>
      <c r="I29" s="21"/>
      <c r="J29" s="21"/>
      <c r="K29" s="21"/>
      <c r="L29" s="21"/>
      <c r="M29" s="21"/>
      <c r="N29" s="21"/>
      <c r="O29" s="21"/>
      <c r="P29" s="7"/>
      <c r="T29" s="25">
        <f t="shared" si="5"/>
        <v>0</v>
      </c>
      <c r="U29" s="26" t="e">
        <f t="shared" si="3"/>
        <v>#DIV/0!</v>
      </c>
      <c r="V29" s="24" t="e">
        <f t="shared" si="4"/>
        <v>#DIV/0!</v>
      </c>
    </row>
    <row r="30" spans="1:29" x14ac:dyDescent="0.25">
      <c r="A30" s="50" t="s">
        <v>75</v>
      </c>
      <c r="B30" s="3"/>
      <c r="C30" s="3"/>
      <c r="E30" s="3"/>
      <c r="F30" s="3"/>
      <c r="G30" s="3"/>
      <c r="N30" s="3"/>
      <c r="O30" s="3"/>
      <c r="P30" s="3"/>
    </row>
    <row r="31" spans="1:29" x14ac:dyDescent="0.25">
      <c r="A31" s="19" t="s">
        <v>28</v>
      </c>
    </row>
    <row r="32" spans="1:29" x14ac:dyDescent="0.25">
      <c r="A32" s="2" t="s">
        <v>76</v>
      </c>
    </row>
    <row r="33" spans="1:1" x14ac:dyDescent="0.25">
      <c r="A33" s="2" t="s">
        <v>77</v>
      </c>
    </row>
  </sheetData>
  <sortState ref="A5:P29">
    <sortCondition ref="C5:C2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E53"/>
  <sheetViews>
    <sheetView workbookViewId="0">
      <selection activeCell="A4" sqref="A4:R4"/>
    </sheetView>
  </sheetViews>
  <sheetFormatPr defaultRowHeight="15" x14ac:dyDescent="0.25"/>
  <cols>
    <col min="1" max="1" width="21.7109375" style="2" customWidth="1"/>
    <col min="2" max="2" width="7.140625" style="3" customWidth="1"/>
    <col min="3" max="3" width="9.140625" style="2"/>
    <col min="4" max="4" width="14.7109375" style="2" customWidth="1"/>
    <col min="5" max="5" width="12.7109375" style="3" customWidth="1"/>
    <col min="6" max="6" width="1.140625" style="2" customWidth="1"/>
    <col min="7" max="7" width="13" style="2" customWidth="1"/>
    <col min="8" max="8" width="12" style="2" customWidth="1"/>
    <col min="9" max="12" width="12.7109375" style="20" hidden="1" customWidth="1"/>
    <col min="13" max="15" width="12.7109375" style="20" customWidth="1"/>
    <col min="16" max="17" width="12.7109375" style="2" customWidth="1"/>
    <col min="18" max="18" width="38.28515625" style="2" customWidth="1"/>
    <col min="19" max="19" width="9.140625" style="2"/>
    <col min="20" max="25" width="9.140625" style="2" hidden="1" customWidth="1"/>
    <col min="26" max="27" width="9.140625" style="2" customWidth="1"/>
    <col min="28" max="30" width="9.140625" style="2"/>
    <col min="31" max="31" width="15.5703125" style="2" customWidth="1"/>
    <col min="32" max="16384" width="9.140625" style="2"/>
  </cols>
  <sheetData>
    <row r="1" spans="1:31" x14ac:dyDescent="0.25">
      <c r="A1" s="18" t="s">
        <v>105</v>
      </c>
      <c r="B1" s="72"/>
    </row>
    <row r="2" spans="1:31" s="45" customFormat="1" x14ac:dyDescent="0.25">
      <c r="A2" s="45" t="s">
        <v>109</v>
      </c>
      <c r="B2" s="46"/>
      <c r="E2" s="46"/>
      <c r="I2" s="47"/>
      <c r="J2" s="47"/>
      <c r="K2" s="47"/>
      <c r="L2" s="47"/>
      <c r="M2" s="47"/>
      <c r="N2" s="47"/>
      <c r="O2" s="47"/>
    </row>
    <row r="3" spans="1:31" s="1" customFormat="1" ht="22.5" x14ac:dyDescent="0.25">
      <c r="A3" s="15" t="s">
        <v>22</v>
      </c>
      <c r="B3" s="71" t="s">
        <v>96</v>
      </c>
      <c r="C3" s="16" t="s">
        <v>47</v>
      </c>
      <c r="D3" s="16" t="s">
        <v>44</v>
      </c>
      <c r="E3" s="16" t="s">
        <v>26</v>
      </c>
      <c r="F3" s="17"/>
      <c r="G3" s="16" t="s">
        <v>43</v>
      </c>
      <c r="H3" s="16" t="s">
        <v>49</v>
      </c>
      <c r="I3" s="16" t="s">
        <v>56</v>
      </c>
      <c r="J3" s="16" t="s">
        <v>56</v>
      </c>
      <c r="K3" s="16" t="s">
        <v>56</v>
      </c>
      <c r="L3" s="16" t="s">
        <v>95</v>
      </c>
      <c r="M3" s="78" t="s">
        <v>94</v>
      </c>
      <c r="N3" s="16" t="s">
        <v>79</v>
      </c>
      <c r="O3" s="16" t="s">
        <v>68</v>
      </c>
      <c r="P3" s="16" t="s">
        <v>48</v>
      </c>
      <c r="Q3" s="16" t="s">
        <v>59</v>
      </c>
      <c r="R3" s="16" t="s">
        <v>28</v>
      </c>
      <c r="V3" s="1" t="s">
        <v>57</v>
      </c>
      <c r="W3" s="1" t="s">
        <v>58</v>
      </c>
      <c r="AA3" s="27"/>
      <c r="AB3" s="28"/>
      <c r="AC3" s="28"/>
      <c r="AD3" s="28"/>
      <c r="AE3" s="28"/>
    </row>
    <row r="4" spans="1:31" x14ac:dyDescent="0.25">
      <c r="C4" s="3"/>
      <c r="D4" s="3"/>
      <c r="F4" s="3"/>
      <c r="G4" s="3"/>
      <c r="H4" s="3"/>
      <c r="M4" s="79"/>
      <c r="P4" s="20"/>
      <c r="Q4" s="20"/>
      <c r="R4" s="3"/>
      <c r="U4" s="61" t="s">
        <v>55</v>
      </c>
      <c r="AA4" s="29"/>
      <c r="AB4" s="30"/>
      <c r="AC4" s="30"/>
      <c r="AD4" s="30"/>
      <c r="AE4" s="30"/>
    </row>
    <row r="5" spans="1:31" s="60" customFormat="1" ht="15" customHeight="1" x14ac:dyDescent="0.25">
      <c r="A5" s="42" t="s">
        <v>89</v>
      </c>
      <c r="B5" s="52">
        <v>1</v>
      </c>
      <c r="C5" s="49">
        <v>0</v>
      </c>
      <c r="D5" s="49">
        <f t="shared" ref="D5:D48" si="0">SUM(G5-C5)</f>
        <v>0.87986111111111109</v>
      </c>
      <c r="E5" s="58" t="str">
        <f t="shared" ref="E5:E48" si="1">CONCATENATE(X5,$U$4)</f>
        <v>24.15 mph</v>
      </c>
      <c r="F5" s="67"/>
      <c r="G5" s="49">
        <v>0.87986111111111109</v>
      </c>
      <c r="H5" s="55">
        <f>SUM(1)-(D5/M5)</f>
        <v>-4.1940789473684292E-2</v>
      </c>
      <c r="I5" s="51"/>
      <c r="J5" s="51"/>
      <c r="K5" s="51"/>
      <c r="L5" s="49">
        <v>0.87986111111111109</v>
      </c>
      <c r="M5" s="80">
        <v>0.84444444444444444</v>
      </c>
      <c r="N5" s="49"/>
      <c r="O5" s="51"/>
      <c r="P5" s="49"/>
      <c r="Q5" s="51"/>
      <c r="R5" s="52"/>
      <c r="V5" s="62">
        <f t="shared" ref="V5:V49" si="2">SUM(D5/60)</f>
        <v>1.4664351851851852E-2</v>
      </c>
      <c r="W5" s="63">
        <f t="shared" ref="W5:W49" si="3">SUM($Z$5)/(V5*24)</f>
        <v>24.151539068666139</v>
      </c>
      <c r="X5" s="64">
        <f t="shared" ref="X5:X49" si="4">ROUNDDOWN(W5,2)</f>
        <v>24.15</v>
      </c>
      <c r="Z5" s="60">
        <v>8.5</v>
      </c>
      <c r="AA5" s="65"/>
      <c r="AB5" s="66"/>
      <c r="AC5" s="67"/>
      <c r="AD5" s="67"/>
      <c r="AE5" s="65"/>
    </row>
    <row r="6" spans="1:31" s="60" customFormat="1" ht="15" customHeight="1" x14ac:dyDescent="0.25">
      <c r="A6" s="42" t="s">
        <v>92</v>
      </c>
      <c r="B6" s="52">
        <v>6</v>
      </c>
      <c r="C6" s="49">
        <v>0.104166666666667</v>
      </c>
      <c r="D6" s="49">
        <f t="shared" si="0"/>
        <v>1.0430555555555554</v>
      </c>
      <c r="E6" s="58" t="str">
        <f t="shared" si="1"/>
        <v>20.37 mph</v>
      </c>
      <c r="F6" s="67"/>
      <c r="G6" s="49">
        <v>1.1472222222222224</v>
      </c>
      <c r="H6" s="55">
        <f>SUM(1)-(D6/M6)</f>
        <v>-8.0536912751678624E-3</v>
      </c>
      <c r="I6" s="51"/>
      <c r="J6" s="51"/>
      <c r="K6" s="51"/>
      <c r="L6" s="49">
        <v>1.0430555555555554</v>
      </c>
      <c r="M6" s="80">
        <v>1.0347222222222221</v>
      </c>
      <c r="N6" s="49"/>
      <c r="O6" s="51"/>
      <c r="P6" s="49"/>
      <c r="Q6" s="51"/>
      <c r="R6" s="52"/>
      <c r="V6" s="62">
        <f t="shared" si="2"/>
        <v>1.7384259259259256E-2</v>
      </c>
      <c r="W6" s="63">
        <f t="shared" si="3"/>
        <v>20.372836218375504</v>
      </c>
      <c r="X6" s="64">
        <f t="shared" si="4"/>
        <v>20.37</v>
      </c>
      <c r="AA6" s="65"/>
      <c r="AB6" s="66"/>
      <c r="AC6" s="67"/>
      <c r="AD6" s="67"/>
      <c r="AE6" s="65"/>
    </row>
    <row r="7" spans="1:31" s="60" customFormat="1" ht="15" customHeight="1" x14ac:dyDescent="0.2">
      <c r="A7" s="90" t="s">
        <v>37</v>
      </c>
      <c r="B7" s="91">
        <v>9</v>
      </c>
      <c r="C7" s="89">
        <v>0.16666666666666599</v>
      </c>
      <c r="D7" s="89">
        <f t="shared" si="0"/>
        <v>1.0104166666666672</v>
      </c>
      <c r="E7" s="92" t="str">
        <f t="shared" si="1"/>
        <v>21.03 mph</v>
      </c>
      <c r="F7" s="93"/>
      <c r="G7" s="89">
        <v>1.1770833333333333</v>
      </c>
      <c r="H7" s="94"/>
      <c r="I7" s="90"/>
      <c r="J7" s="89"/>
      <c r="K7" s="89"/>
      <c r="L7" s="89">
        <v>1.0104166666666672</v>
      </c>
      <c r="M7" s="89"/>
      <c r="N7" s="89">
        <v>1.0326388888888889</v>
      </c>
      <c r="O7" s="89">
        <v>1.0291666666666666</v>
      </c>
      <c r="P7" s="89">
        <v>1.1159722222222224</v>
      </c>
      <c r="Q7" s="89">
        <v>1.2222222222222221</v>
      </c>
      <c r="R7" s="91" t="s">
        <v>110</v>
      </c>
      <c r="V7" s="62">
        <f t="shared" si="2"/>
        <v>1.6840277777777787E-2</v>
      </c>
      <c r="W7" s="63">
        <f t="shared" si="3"/>
        <v>21.030927835051536</v>
      </c>
      <c r="X7" s="64">
        <f t="shared" si="4"/>
        <v>21.03</v>
      </c>
      <c r="AA7" s="65"/>
      <c r="AB7" s="65"/>
      <c r="AC7" s="67"/>
      <c r="AD7" s="67"/>
      <c r="AE7" s="65"/>
    </row>
    <row r="8" spans="1:31" s="60" customFormat="1" ht="15" customHeight="1" x14ac:dyDescent="0.25">
      <c r="A8" s="42" t="s">
        <v>66</v>
      </c>
      <c r="B8" s="52">
        <v>5</v>
      </c>
      <c r="C8" s="49">
        <v>8.3333333333333301E-2</v>
      </c>
      <c r="D8" s="49">
        <f t="shared" si="0"/>
        <v>1.101388888888889</v>
      </c>
      <c r="E8" s="58" t="str">
        <f t="shared" si="1"/>
        <v>19.29 mph</v>
      </c>
      <c r="F8" s="67"/>
      <c r="G8" s="49">
        <v>1.1847222222222222</v>
      </c>
      <c r="H8" s="55">
        <f>SUM(1)-(D8/M8)</f>
        <v>-4.3421052631579027E-2</v>
      </c>
      <c r="I8" s="51"/>
      <c r="J8" s="51"/>
      <c r="K8" s="51"/>
      <c r="L8" s="49">
        <v>1.101388888888889</v>
      </c>
      <c r="M8" s="80">
        <v>1.0555555555555556</v>
      </c>
      <c r="N8" s="51"/>
      <c r="O8" s="51"/>
      <c r="P8" s="49">
        <v>1.2215277777777778</v>
      </c>
      <c r="Q8" s="51"/>
      <c r="R8" s="52"/>
      <c r="V8" s="62">
        <f t="shared" si="2"/>
        <v>1.8356481481481484E-2</v>
      </c>
      <c r="W8" s="63">
        <f t="shared" si="3"/>
        <v>19.293820933165193</v>
      </c>
      <c r="X8" s="64">
        <f t="shared" si="4"/>
        <v>19.29</v>
      </c>
      <c r="AA8" s="65"/>
      <c r="AB8" s="66"/>
      <c r="AC8" s="67"/>
      <c r="AD8" s="67"/>
      <c r="AE8" s="65"/>
    </row>
    <row r="9" spans="1:31" s="60" customFormat="1" ht="15" customHeight="1" x14ac:dyDescent="0.25">
      <c r="A9" s="42" t="s">
        <v>35</v>
      </c>
      <c r="B9" s="52">
        <v>2</v>
      </c>
      <c r="C9" s="49">
        <v>2.0833333333333332E-2</v>
      </c>
      <c r="D9" s="49">
        <f t="shared" si="0"/>
        <v>1.175</v>
      </c>
      <c r="E9" s="58" t="str">
        <f t="shared" si="1"/>
        <v>18.08 mph</v>
      </c>
      <c r="F9" s="67"/>
      <c r="G9" s="49">
        <v>1.1958333333333333</v>
      </c>
      <c r="H9" s="55">
        <f>SUM(1)-(D9/M9)</f>
        <v>0</v>
      </c>
      <c r="I9" s="42"/>
      <c r="J9" s="51"/>
      <c r="K9" s="51"/>
      <c r="L9" s="49">
        <v>1.175</v>
      </c>
      <c r="M9" s="80">
        <v>1.175</v>
      </c>
      <c r="N9" s="51"/>
      <c r="O9" s="49">
        <v>1.2805555555555557</v>
      </c>
      <c r="P9" s="51"/>
      <c r="Q9" s="51"/>
      <c r="R9" s="52"/>
      <c r="V9" s="62">
        <f t="shared" si="2"/>
        <v>1.9583333333333335E-2</v>
      </c>
      <c r="W9" s="63">
        <f t="shared" si="3"/>
        <v>18.085106382978722</v>
      </c>
      <c r="X9" s="64">
        <f t="shared" si="4"/>
        <v>18.079999999999998</v>
      </c>
      <c r="AA9" s="65"/>
      <c r="AB9" s="65"/>
      <c r="AC9" s="67"/>
      <c r="AD9" s="67"/>
      <c r="AE9" s="67"/>
    </row>
    <row r="10" spans="1:31" s="60" customFormat="1" ht="15" customHeight="1" x14ac:dyDescent="0.25">
      <c r="A10" s="42" t="s">
        <v>64</v>
      </c>
      <c r="B10" s="52">
        <v>8</v>
      </c>
      <c r="C10" s="49">
        <v>0.14583333333333301</v>
      </c>
      <c r="D10" s="49">
        <f t="shared" si="0"/>
        <v>1.0666666666666671</v>
      </c>
      <c r="E10" s="58" t="str">
        <f t="shared" si="1"/>
        <v>19.92 mph</v>
      </c>
      <c r="F10" s="67"/>
      <c r="G10" s="49">
        <v>1.2125000000000001</v>
      </c>
      <c r="H10" s="55">
        <f>SUM(1)-(D10/M10)</f>
        <v>1.6645326504480917E-2</v>
      </c>
      <c r="I10" s="51"/>
      <c r="J10" s="51"/>
      <c r="K10" s="51"/>
      <c r="L10" s="49">
        <v>1.0666666666666671</v>
      </c>
      <c r="M10" s="80">
        <v>1.0847222222222221</v>
      </c>
      <c r="N10" s="51"/>
      <c r="O10" s="51"/>
      <c r="P10" s="49">
        <v>1.3222222222222222</v>
      </c>
      <c r="Q10" s="51"/>
      <c r="R10" s="52"/>
      <c r="V10" s="62">
        <f t="shared" si="2"/>
        <v>1.7777777777777785E-2</v>
      </c>
      <c r="W10" s="63">
        <f t="shared" si="3"/>
        <v>19.921874999999989</v>
      </c>
      <c r="X10" s="64">
        <f t="shared" si="4"/>
        <v>19.920000000000002</v>
      </c>
      <c r="AA10" s="65"/>
      <c r="AB10" s="66"/>
      <c r="AC10" s="67"/>
      <c r="AD10" s="67"/>
      <c r="AE10" s="65"/>
    </row>
    <row r="11" spans="1:31" s="60" customFormat="1" ht="15" customHeight="1" x14ac:dyDescent="0.25">
      <c r="A11" s="42" t="s">
        <v>78</v>
      </c>
      <c r="B11" s="52">
        <v>3</v>
      </c>
      <c r="C11" s="49">
        <v>4.1666666666666664E-2</v>
      </c>
      <c r="D11" s="49">
        <f t="shared" si="0"/>
        <v>1.1756944444444444</v>
      </c>
      <c r="E11" s="58" t="str">
        <f t="shared" si="1"/>
        <v>18.07 mph</v>
      </c>
      <c r="F11" s="67"/>
      <c r="G11" s="49">
        <v>1.2173611111111111</v>
      </c>
      <c r="H11" s="55">
        <f>SUM(1)-(D11/M11)</f>
        <v>-1.9879518072289271E-2</v>
      </c>
      <c r="I11" s="51"/>
      <c r="J11" s="51"/>
      <c r="K11" s="51"/>
      <c r="L11" s="49">
        <v>1.1756944444444444</v>
      </c>
      <c r="M11" s="80">
        <v>1.1527777777777777</v>
      </c>
      <c r="N11" s="49">
        <v>1.2951388888888888</v>
      </c>
      <c r="O11" s="51"/>
      <c r="P11" s="49"/>
      <c r="Q11" s="51"/>
      <c r="R11" s="52"/>
      <c r="V11" s="62">
        <f t="shared" si="2"/>
        <v>1.9594907407407405E-2</v>
      </c>
      <c r="W11" s="63">
        <f t="shared" si="3"/>
        <v>18.074424099232136</v>
      </c>
      <c r="X11" s="64">
        <f t="shared" si="4"/>
        <v>18.07</v>
      </c>
      <c r="AA11" s="65"/>
      <c r="AB11" s="66"/>
      <c r="AC11" s="67"/>
      <c r="AD11" s="67"/>
      <c r="AE11" s="65"/>
    </row>
    <row r="12" spans="1:31" s="60" customFormat="1" ht="15" customHeight="1" x14ac:dyDescent="0.25">
      <c r="A12" s="42" t="s">
        <v>101</v>
      </c>
      <c r="B12" s="52">
        <v>10</v>
      </c>
      <c r="C12" s="49">
        <v>0.1875</v>
      </c>
      <c r="D12" s="49">
        <f t="shared" si="0"/>
        <v>1.0354166666666667</v>
      </c>
      <c r="E12" s="58" t="str">
        <f t="shared" si="1"/>
        <v>20.52 mph</v>
      </c>
      <c r="F12" s="67"/>
      <c r="G12" s="49">
        <v>1.2229166666666667</v>
      </c>
      <c r="H12" s="55"/>
      <c r="I12" s="51"/>
      <c r="J12" s="51"/>
      <c r="K12" s="51"/>
      <c r="L12" s="49">
        <v>1.0354166666666667</v>
      </c>
      <c r="M12" s="80"/>
      <c r="N12" s="49"/>
      <c r="O12" s="51"/>
      <c r="P12" s="49"/>
      <c r="Q12" s="51"/>
      <c r="R12" s="52"/>
      <c r="V12" s="62">
        <f t="shared" si="2"/>
        <v>1.7256944444444443E-2</v>
      </c>
      <c r="W12" s="63">
        <f t="shared" si="3"/>
        <v>20.52313883299799</v>
      </c>
      <c r="X12" s="64">
        <f t="shared" si="4"/>
        <v>20.52</v>
      </c>
      <c r="AA12" s="65"/>
      <c r="AB12" s="65"/>
      <c r="AC12" s="67"/>
      <c r="AD12" s="67"/>
      <c r="AE12" s="67"/>
    </row>
    <row r="13" spans="1:31" s="60" customFormat="1" ht="15" customHeight="1" x14ac:dyDescent="0.25">
      <c r="A13" s="9" t="s">
        <v>93</v>
      </c>
      <c r="B13" s="11">
        <v>4</v>
      </c>
      <c r="C13" s="10">
        <v>6.25E-2</v>
      </c>
      <c r="D13" s="10">
        <f t="shared" si="0"/>
        <v>1.1715277777777777</v>
      </c>
      <c r="E13" s="56" t="str">
        <f t="shared" si="1"/>
        <v>18.13 mph</v>
      </c>
      <c r="F13" s="32"/>
      <c r="G13" s="10">
        <v>1.2340277777777777</v>
      </c>
      <c r="H13" s="13">
        <f>SUM(1)-(D13/M13)</f>
        <v>3.323782234957029E-2</v>
      </c>
      <c r="I13" s="57"/>
      <c r="J13" s="57"/>
      <c r="K13" s="57"/>
      <c r="L13" s="10">
        <v>1.1715277777777777</v>
      </c>
      <c r="M13" s="10">
        <v>1.2118055555555556</v>
      </c>
      <c r="N13" s="10"/>
      <c r="O13" s="57"/>
      <c r="P13" s="10"/>
      <c r="Q13" s="57"/>
      <c r="R13" s="11" t="s">
        <v>108</v>
      </c>
      <c r="V13" s="62">
        <f t="shared" si="2"/>
        <v>1.9525462962962963E-2</v>
      </c>
      <c r="W13" s="63">
        <f t="shared" si="3"/>
        <v>18.138707765263781</v>
      </c>
      <c r="X13" s="64">
        <f t="shared" si="4"/>
        <v>18.13</v>
      </c>
      <c r="AA13" s="65"/>
      <c r="AB13" s="65"/>
      <c r="AC13" s="67"/>
      <c r="AD13" s="67"/>
      <c r="AE13" s="67"/>
    </row>
    <row r="14" spans="1:31" s="60" customFormat="1" ht="15" customHeight="1" x14ac:dyDescent="0.25">
      <c r="A14" s="42" t="s">
        <v>83</v>
      </c>
      <c r="B14" s="52">
        <v>15</v>
      </c>
      <c r="C14" s="49">
        <v>0.29166666666666602</v>
      </c>
      <c r="D14" s="49">
        <f t="shared" si="0"/>
        <v>0.96805555555555611</v>
      </c>
      <c r="E14" s="58" t="str">
        <f t="shared" si="1"/>
        <v>21.95 mph</v>
      </c>
      <c r="F14" s="59"/>
      <c r="G14" s="49">
        <v>1.2597222222222222</v>
      </c>
      <c r="H14" s="55">
        <f>SUM(1)-(D14/M14)</f>
        <v>-3.6431226765800018E-2</v>
      </c>
      <c r="I14" s="51"/>
      <c r="J14" s="51"/>
      <c r="K14" s="51"/>
      <c r="L14" s="49">
        <v>0.96805555555555611</v>
      </c>
      <c r="M14" s="80">
        <v>0.93402777777777768</v>
      </c>
      <c r="N14" s="49"/>
      <c r="O14" s="51"/>
      <c r="P14" s="49"/>
      <c r="Q14" s="51"/>
      <c r="R14" s="52"/>
      <c r="V14" s="62">
        <f t="shared" si="2"/>
        <v>1.6134259259259268E-2</v>
      </c>
      <c r="W14" s="63">
        <f t="shared" si="3"/>
        <v>21.951219512195109</v>
      </c>
      <c r="X14" s="64">
        <f t="shared" si="4"/>
        <v>21.95</v>
      </c>
      <c r="AA14" s="65"/>
      <c r="AB14" s="65"/>
      <c r="AC14" s="67"/>
      <c r="AD14" s="67"/>
      <c r="AE14" s="67"/>
    </row>
    <row r="15" spans="1:31" s="60" customFormat="1" ht="15" customHeight="1" x14ac:dyDescent="0.25">
      <c r="A15" s="42" t="s">
        <v>91</v>
      </c>
      <c r="B15" s="52">
        <v>17</v>
      </c>
      <c r="C15" s="49">
        <v>0.33333333333333298</v>
      </c>
      <c r="D15" s="49">
        <f t="shared" si="0"/>
        <v>0.9416666666666671</v>
      </c>
      <c r="E15" s="58" t="str">
        <f t="shared" si="1"/>
        <v>22.56 mph</v>
      </c>
      <c r="F15" s="59"/>
      <c r="G15" s="49">
        <v>1.2750000000000001</v>
      </c>
      <c r="H15" s="55">
        <f>SUM(1)-(D15/M15)</f>
        <v>3.8979447200566453E-2</v>
      </c>
      <c r="I15" s="51"/>
      <c r="J15" s="51"/>
      <c r="K15" s="51"/>
      <c r="L15" s="49">
        <v>0.9416666666666671</v>
      </c>
      <c r="M15" s="80">
        <v>0.97986111111111107</v>
      </c>
      <c r="N15" s="49"/>
      <c r="O15" s="51"/>
      <c r="P15" s="49"/>
      <c r="Q15" s="51"/>
      <c r="R15" s="52"/>
      <c r="V15" s="62">
        <f t="shared" si="2"/>
        <v>1.5694444444444452E-2</v>
      </c>
      <c r="W15" s="63">
        <f t="shared" si="3"/>
        <v>22.566371681415919</v>
      </c>
      <c r="X15" s="64">
        <f t="shared" si="4"/>
        <v>22.56</v>
      </c>
      <c r="AA15" s="65"/>
      <c r="AB15" s="65"/>
      <c r="AC15" s="65"/>
      <c r="AD15" s="65"/>
      <c r="AE15" s="65"/>
    </row>
    <row r="16" spans="1:31" s="60" customFormat="1" ht="15" customHeight="1" x14ac:dyDescent="0.25">
      <c r="A16" s="68" t="s">
        <v>62</v>
      </c>
      <c r="B16" s="74">
        <v>22</v>
      </c>
      <c r="C16" s="49">
        <v>0.4375</v>
      </c>
      <c r="D16" s="69">
        <f t="shared" si="0"/>
        <v>0.87708333333333344</v>
      </c>
      <c r="E16" s="58" t="str">
        <f t="shared" si="1"/>
        <v>24.22 mph</v>
      </c>
      <c r="F16" s="67"/>
      <c r="G16" s="49">
        <v>1.3145833333333334</v>
      </c>
      <c r="H16" s="55">
        <f>SUM(1)-(D16/M16)</f>
        <v>6.0966542750929054E-2</v>
      </c>
      <c r="I16" s="42"/>
      <c r="J16" s="51"/>
      <c r="K16" s="51"/>
      <c r="L16" s="69">
        <v>0.87708333333333344</v>
      </c>
      <c r="M16" s="81">
        <v>0.93402777777777757</v>
      </c>
      <c r="N16" s="49">
        <v>0.90486111111111101</v>
      </c>
      <c r="O16" s="51"/>
      <c r="P16" s="49">
        <v>0.99305555555555503</v>
      </c>
      <c r="Q16" s="49">
        <v>0.96250000000000002</v>
      </c>
      <c r="R16" s="52"/>
      <c r="V16" s="62">
        <f t="shared" si="2"/>
        <v>1.4618055555555558E-2</v>
      </c>
      <c r="W16" s="63">
        <f t="shared" si="3"/>
        <v>24.228028503562943</v>
      </c>
      <c r="X16" s="64">
        <f t="shared" si="4"/>
        <v>24.22</v>
      </c>
      <c r="AA16" s="65"/>
      <c r="AB16" s="65"/>
      <c r="AC16" s="65"/>
      <c r="AD16" s="65"/>
      <c r="AE16" s="65"/>
    </row>
    <row r="17" spans="1:31" s="60" customFormat="1" ht="15" customHeight="1" x14ac:dyDescent="0.25">
      <c r="A17" s="70" t="s">
        <v>88</v>
      </c>
      <c r="B17" s="73">
        <v>12</v>
      </c>
      <c r="C17" s="49">
        <v>0.22916666666666599</v>
      </c>
      <c r="D17" s="53">
        <f t="shared" si="0"/>
        <v>1.1062500000000004</v>
      </c>
      <c r="E17" s="58" t="str">
        <f t="shared" si="1"/>
        <v>19.2 mph</v>
      </c>
      <c r="F17" s="67"/>
      <c r="G17" s="53">
        <v>1.3354166666666665</v>
      </c>
      <c r="H17" s="55">
        <f>SUM(1)-(D17/M17)</f>
        <v>7.4766355140182261E-3</v>
      </c>
      <c r="I17" s="54"/>
      <c r="J17" s="54"/>
      <c r="K17" s="54"/>
      <c r="L17" s="53">
        <v>1.1062500000000004</v>
      </c>
      <c r="M17" s="82">
        <v>1.1145833333333333</v>
      </c>
      <c r="N17" s="53"/>
      <c r="O17" s="54"/>
      <c r="P17" s="53"/>
      <c r="Q17" s="54"/>
      <c r="R17" s="52"/>
      <c r="V17" s="62">
        <f t="shared" si="2"/>
        <v>1.8437500000000006E-2</v>
      </c>
      <c r="W17" s="63">
        <f t="shared" si="3"/>
        <v>19.209039548022595</v>
      </c>
      <c r="X17" s="64">
        <f t="shared" si="4"/>
        <v>19.2</v>
      </c>
      <c r="AA17" s="65"/>
      <c r="AB17" s="65"/>
      <c r="AC17" s="65"/>
      <c r="AD17" s="65"/>
      <c r="AE17" s="65"/>
    </row>
    <row r="18" spans="1:31" s="95" customFormat="1" ht="15" customHeight="1" x14ac:dyDescent="0.25">
      <c r="A18" s="42" t="s">
        <v>61</v>
      </c>
      <c r="B18" s="52">
        <v>21</v>
      </c>
      <c r="C18" s="49">
        <v>0.41666666666666602</v>
      </c>
      <c r="D18" s="49">
        <f t="shared" si="0"/>
        <v>0.92152777777777839</v>
      </c>
      <c r="E18" s="58" t="str">
        <f t="shared" si="1"/>
        <v>23.05 mph</v>
      </c>
      <c r="F18" s="59"/>
      <c r="G18" s="49">
        <v>1.3381944444444445</v>
      </c>
      <c r="H18" s="55"/>
      <c r="I18" s="54"/>
      <c r="J18" s="54"/>
      <c r="K18" s="54"/>
      <c r="L18" s="49">
        <v>0.92152777777777839</v>
      </c>
      <c r="M18" s="80"/>
      <c r="N18" s="51"/>
      <c r="O18" s="54"/>
      <c r="P18" s="49">
        <v>0.98402777777777783</v>
      </c>
      <c r="Q18" s="49">
        <v>1.0048611111111112</v>
      </c>
      <c r="R18" s="52"/>
      <c r="V18" s="96">
        <f t="shared" si="2"/>
        <v>1.5358796296296306E-2</v>
      </c>
      <c r="W18" s="97">
        <f t="shared" si="3"/>
        <v>23.059532780708352</v>
      </c>
      <c r="X18" s="98">
        <f t="shared" si="4"/>
        <v>23.05</v>
      </c>
      <c r="AA18" s="99"/>
      <c r="AB18" s="99"/>
      <c r="AC18" s="99"/>
      <c r="AD18" s="99"/>
      <c r="AE18" s="99"/>
    </row>
    <row r="19" spans="1:31" s="60" customFormat="1" ht="15" customHeight="1" x14ac:dyDescent="0.2">
      <c r="A19" s="42" t="s">
        <v>40</v>
      </c>
      <c r="B19" s="52">
        <v>19</v>
      </c>
      <c r="C19" s="49">
        <v>0.375</v>
      </c>
      <c r="D19" s="49">
        <f t="shared" si="0"/>
        <v>0.96805555555555567</v>
      </c>
      <c r="E19" s="58" t="str">
        <f t="shared" si="1"/>
        <v>21.95 mph</v>
      </c>
      <c r="F19" s="52"/>
      <c r="G19" s="49">
        <v>1.3430555555555557</v>
      </c>
      <c r="H19" s="55">
        <f>SUM(1)-(D19/M19)</f>
        <v>-5.3665910808768036E-2</v>
      </c>
      <c r="I19" s="42"/>
      <c r="J19" s="49"/>
      <c r="K19" s="49"/>
      <c r="L19" s="49">
        <v>0.96805555555555567</v>
      </c>
      <c r="M19" s="80">
        <v>0.91874999999999996</v>
      </c>
      <c r="N19" s="49">
        <v>1.1138888888888889</v>
      </c>
      <c r="O19" s="49">
        <v>0.97708333333333308</v>
      </c>
      <c r="P19" s="49">
        <v>1.0854166666666667</v>
      </c>
      <c r="Q19" s="49">
        <v>1.0951388888888889</v>
      </c>
      <c r="R19" s="52"/>
      <c r="V19" s="62">
        <f t="shared" si="2"/>
        <v>1.6134259259259261E-2</v>
      </c>
      <c r="W19" s="63">
        <f t="shared" si="3"/>
        <v>21.95121951219512</v>
      </c>
      <c r="X19" s="64">
        <f t="shared" si="4"/>
        <v>21.95</v>
      </c>
    </row>
    <row r="20" spans="1:31" s="60" customFormat="1" ht="15" customHeight="1" x14ac:dyDescent="0.25">
      <c r="A20" s="42" t="s">
        <v>103</v>
      </c>
      <c r="B20" s="52">
        <v>11</v>
      </c>
      <c r="C20" s="49">
        <v>0.20833333333333301</v>
      </c>
      <c r="D20" s="49">
        <f t="shared" si="0"/>
        <v>1.1361111111111113</v>
      </c>
      <c r="E20" s="58" t="str">
        <f t="shared" si="1"/>
        <v>18.7 mph</v>
      </c>
      <c r="F20" s="52"/>
      <c r="G20" s="49">
        <v>1.3444444444444443</v>
      </c>
      <c r="H20" s="55"/>
      <c r="I20" s="51"/>
      <c r="J20" s="51"/>
      <c r="K20" s="51"/>
      <c r="L20" s="49">
        <v>1.1361111111111113</v>
      </c>
      <c r="M20" s="80"/>
      <c r="N20" s="49"/>
      <c r="O20" s="51"/>
      <c r="P20" s="49"/>
      <c r="Q20" s="51"/>
      <c r="R20" s="52"/>
      <c r="V20" s="62">
        <f t="shared" si="2"/>
        <v>1.8935185185185187E-2</v>
      </c>
      <c r="W20" s="63">
        <f t="shared" si="3"/>
        <v>18.704156479217602</v>
      </c>
      <c r="X20" s="64">
        <f t="shared" si="4"/>
        <v>18.7</v>
      </c>
    </row>
    <row r="21" spans="1:31" s="60" customFormat="1" ht="15" customHeight="1" x14ac:dyDescent="0.25">
      <c r="A21" s="42" t="s">
        <v>100</v>
      </c>
      <c r="B21" s="52">
        <v>20</v>
      </c>
      <c r="C21" s="49">
        <v>0.39583333333333298</v>
      </c>
      <c r="D21" s="49">
        <f t="shared" si="0"/>
        <v>0.95000000000000018</v>
      </c>
      <c r="E21" s="58" t="str">
        <f t="shared" si="1"/>
        <v>22.36 mph</v>
      </c>
      <c r="F21" s="52"/>
      <c r="G21" s="49">
        <v>1.3458333333333332</v>
      </c>
      <c r="H21" s="55"/>
      <c r="I21" s="51"/>
      <c r="J21" s="51"/>
      <c r="K21" s="51"/>
      <c r="L21" s="49">
        <v>0.95000000000000018</v>
      </c>
      <c r="M21" s="80"/>
      <c r="N21" s="49">
        <v>1.0659722222222221</v>
      </c>
      <c r="O21" s="51"/>
      <c r="P21" s="49">
        <v>1.03125</v>
      </c>
      <c r="Q21" s="49">
        <v>1.0673611111111112</v>
      </c>
      <c r="R21" s="52"/>
      <c r="V21" s="62">
        <f t="shared" si="2"/>
        <v>1.5833333333333335E-2</v>
      </c>
      <c r="W21" s="63">
        <f t="shared" si="3"/>
        <v>22.368421052631579</v>
      </c>
      <c r="X21" s="64">
        <f t="shared" si="4"/>
        <v>22.36</v>
      </c>
    </row>
    <row r="22" spans="1:31" s="60" customFormat="1" ht="15" customHeight="1" x14ac:dyDescent="0.25">
      <c r="A22" s="42" t="s">
        <v>38</v>
      </c>
      <c r="B22" s="52">
        <v>14</v>
      </c>
      <c r="C22" s="49">
        <v>0.27083333333333298</v>
      </c>
      <c r="D22" s="49">
        <f t="shared" si="0"/>
        <v>1.0833333333333337</v>
      </c>
      <c r="E22" s="58" t="str">
        <f t="shared" si="1"/>
        <v>19.61 mph</v>
      </c>
      <c r="F22" s="52"/>
      <c r="G22" s="49">
        <v>1.3541666666666667</v>
      </c>
      <c r="H22" s="55">
        <f>SUM(1)-(D22/M22)</f>
        <v>-5.9063136456212195E-2</v>
      </c>
      <c r="I22" s="42"/>
      <c r="J22" s="51"/>
      <c r="K22" s="51"/>
      <c r="L22" s="49">
        <v>1.0833333333333337</v>
      </c>
      <c r="M22" s="80">
        <v>1.0229166666666667</v>
      </c>
      <c r="N22" s="49">
        <v>1.2034722222222223</v>
      </c>
      <c r="O22" s="49">
        <v>1.2034722222222223</v>
      </c>
      <c r="P22" s="51"/>
      <c r="Q22" s="51"/>
      <c r="R22" s="52"/>
      <c r="V22" s="62">
        <f t="shared" si="2"/>
        <v>1.8055555555555561E-2</v>
      </c>
      <c r="W22" s="63">
        <f t="shared" si="3"/>
        <v>19.61538461538461</v>
      </c>
      <c r="X22" s="64">
        <f t="shared" si="4"/>
        <v>19.61</v>
      </c>
    </row>
    <row r="23" spans="1:31" s="60" customFormat="1" ht="15" customHeight="1" x14ac:dyDescent="0.25">
      <c r="A23" s="42" t="s">
        <v>85</v>
      </c>
      <c r="B23" s="52">
        <v>13</v>
      </c>
      <c r="C23" s="49">
        <v>0.25</v>
      </c>
      <c r="D23" s="49">
        <f t="shared" si="0"/>
        <v>1.1111111111111109</v>
      </c>
      <c r="E23" s="58" t="str">
        <f t="shared" si="1"/>
        <v>19.12 mph</v>
      </c>
      <c r="F23" s="52"/>
      <c r="G23" s="49">
        <v>1.3611111111111109</v>
      </c>
      <c r="H23" s="55">
        <f>SUM(1)-(D23/M23)</f>
        <v>7.4441687344914964E-3</v>
      </c>
      <c r="I23" s="51"/>
      <c r="J23" s="51"/>
      <c r="K23" s="51"/>
      <c r="L23" s="49">
        <v>1.1111111111111109</v>
      </c>
      <c r="M23" s="80">
        <v>1.1194444444444445</v>
      </c>
      <c r="N23" s="49"/>
      <c r="O23" s="51"/>
      <c r="P23" s="49"/>
      <c r="Q23" s="51"/>
      <c r="R23" s="52"/>
      <c r="V23" s="62">
        <f t="shared" si="2"/>
        <v>1.8518518518518514E-2</v>
      </c>
      <c r="W23" s="63">
        <f t="shared" si="3"/>
        <v>19.125000000000007</v>
      </c>
      <c r="X23" s="64">
        <f t="shared" si="4"/>
        <v>19.12</v>
      </c>
    </row>
    <row r="24" spans="1:31" s="60" customFormat="1" ht="15" customHeight="1" x14ac:dyDescent="0.25">
      <c r="A24" s="42" t="s">
        <v>67</v>
      </c>
      <c r="B24" s="52">
        <v>24</v>
      </c>
      <c r="C24" s="49">
        <v>0.47916666666666602</v>
      </c>
      <c r="D24" s="49">
        <f t="shared" si="0"/>
        <v>0.89930555555555625</v>
      </c>
      <c r="E24" s="58" t="str">
        <f t="shared" si="1"/>
        <v>23.62 mph</v>
      </c>
      <c r="F24" s="52"/>
      <c r="G24" s="49">
        <v>1.3784722222222223</v>
      </c>
      <c r="H24" s="55">
        <f>SUM(1)-(D24/M24)</f>
        <v>-3.1050955414013481E-2</v>
      </c>
      <c r="I24" s="42"/>
      <c r="J24" s="51"/>
      <c r="K24" s="51"/>
      <c r="L24" s="49">
        <v>0.89930555555555625</v>
      </c>
      <c r="M24" s="80">
        <v>0.87222222222222223</v>
      </c>
      <c r="N24" s="49">
        <v>1.1409722222222223</v>
      </c>
      <c r="O24" s="49">
        <v>0.92986111111111147</v>
      </c>
      <c r="P24" s="51"/>
      <c r="Q24" s="51"/>
      <c r="R24" s="52"/>
      <c r="V24" s="62">
        <f t="shared" si="2"/>
        <v>1.4988425925925938E-2</v>
      </c>
      <c r="W24" s="63">
        <f t="shared" si="3"/>
        <v>23.629343629343612</v>
      </c>
      <c r="X24" s="64">
        <f t="shared" si="4"/>
        <v>23.62</v>
      </c>
    </row>
    <row r="25" spans="1:31" s="60" customFormat="1" ht="15" customHeight="1" x14ac:dyDescent="0.25">
      <c r="A25" s="90" t="s">
        <v>8</v>
      </c>
      <c r="B25" s="91">
        <v>28</v>
      </c>
      <c r="C25" s="89">
        <v>0.5625</v>
      </c>
      <c r="D25" s="89">
        <f t="shared" si="0"/>
        <v>0.84375</v>
      </c>
      <c r="E25" s="92" t="str">
        <f t="shared" si="1"/>
        <v>25.18 mph</v>
      </c>
      <c r="F25" s="91"/>
      <c r="G25" s="89">
        <v>1.40625</v>
      </c>
      <c r="H25" s="94"/>
      <c r="I25" s="100"/>
      <c r="J25" s="89"/>
      <c r="K25" s="89"/>
      <c r="L25" s="89">
        <v>0.84375</v>
      </c>
      <c r="M25" s="89"/>
      <c r="N25" s="89"/>
      <c r="O25" s="89">
        <v>0.8701388888888888</v>
      </c>
      <c r="P25" s="89">
        <v>0.90833333333333333</v>
      </c>
      <c r="Q25" s="89">
        <v>0.89583333333333337</v>
      </c>
      <c r="R25" s="91" t="s">
        <v>111</v>
      </c>
      <c r="V25" s="62">
        <f t="shared" si="2"/>
        <v>1.40625E-2</v>
      </c>
      <c r="W25" s="63">
        <f t="shared" si="3"/>
        <v>25.185185185185183</v>
      </c>
      <c r="X25" s="64">
        <f t="shared" si="4"/>
        <v>25.18</v>
      </c>
    </row>
    <row r="26" spans="1:31" s="60" customFormat="1" ht="15" customHeight="1" x14ac:dyDescent="0.25">
      <c r="A26" s="42" t="s">
        <v>102</v>
      </c>
      <c r="B26" s="52">
        <v>18</v>
      </c>
      <c r="C26" s="49">
        <v>0.35416666666666602</v>
      </c>
      <c r="D26" s="49">
        <f t="shared" si="0"/>
        <v>1.0826388888888896</v>
      </c>
      <c r="E26" s="58" t="str">
        <f t="shared" si="1"/>
        <v>19.62 mph</v>
      </c>
      <c r="F26" s="52"/>
      <c r="G26" s="49">
        <v>1.4368055555555557</v>
      </c>
      <c r="H26" s="55"/>
      <c r="I26" s="51"/>
      <c r="J26" s="51"/>
      <c r="K26" s="51"/>
      <c r="L26" s="49">
        <v>1.0826388888888896</v>
      </c>
      <c r="M26" s="80"/>
      <c r="N26" s="49"/>
      <c r="O26" s="51"/>
      <c r="P26" s="49"/>
      <c r="Q26" s="51"/>
      <c r="R26" s="52"/>
      <c r="V26" s="62">
        <f t="shared" si="2"/>
        <v>1.8043981481481494E-2</v>
      </c>
      <c r="W26" s="63">
        <f t="shared" si="3"/>
        <v>19.627966645285426</v>
      </c>
      <c r="X26" s="64">
        <f t="shared" si="4"/>
        <v>19.62</v>
      </c>
    </row>
    <row r="27" spans="1:31" s="60" customFormat="1" ht="15" customHeight="1" x14ac:dyDescent="0.25">
      <c r="A27" s="42" t="s">
        <v>63</v>
      </c>
      <c r="B27" s="52">
        <v>23</v>
      </c>
      <c r="C27" s="49">
        <v>0.45833333333333298</v>
      </c>
      <c r="D27" s="49">
        <f t="shared" si="0"/>
        <v>0.9847222222222225</v>
      </c>
      <c r="E27" s="58" t="str">
        <f t="shared" si="1"/>
        <v>21.57 mph</v>
      </c>
      <c r="F27" s="52"/>
      <c r="G27" s="49">
        <v>1.4430555555555555</v>
      </c>
      <c r="H27" s="55">
        <f>SUM(1)-(D27/M27)</f>
        <v>-5.5845122859270457E-2</v>
      </c>
      <c r="I27" s="51"/>
      <c r="J27" s="51"/>
      <c r="K27" s="51"/>
      <c r="L27" s="49">
        <v>0.9847222222222225</v>
      </c>
      <c r="M27" s="80">
        <v>0.93263888888888902</v>
      </c>
      <c r="N27" s="51"/>
      <c r="O27" s="51"/>
      <c r="P27" s="49">
        <v>1.0805555555555555</v>
      </c>
      <c r="Q27" s="51"/>
      <c r="R27" s="52"/>
      <c r="V27" s="62">
        <f t="shared" si="2"/>
        <v>1.6412037037037041E-2</v>
      </c>
      <c r="W27" s="63">
        <f t="shared" si="3"/>
        <v>21.579689703808178</v>
      </c>
      <c r="X27" s="64">
        <f t="shared" si="4"/>
        <v>21.57</v>
      </c>
    </row>
    <row r="28" spans="1:31" s="60" customFormat="1" ht="15" customHeight="1" x14ac:dyDescent="0.25">
      <c r="A28" s="42" t="s">
        <v>97</v>
      </c>
      <c r="B28" s="52">
        <v>25</v>
      </c>
      <c r="C28" s="49">
        <v>0.5</v>
      </c>
      <c r="D28" s="49">
        <f t="shared" si="0"/>
        <v>0.98124999999999996</v>
      </c>
      <c r="E28" s="58" t="str">
        <f t="shared" si="1"/>
        <v>21.65 mph</v>
      </c>
      <c r="F28" s="52"/>
      <c r="G28" s="49">
        <v>1.48125</v>
      </c>
      <c r="H28" s="55"/>
      <c r="I28" s="51"/>
      <c r="J28" s="51"/>
      <c r="K28" s="51"/>
      <c r="L28" s="49">
        <v>0.98124999999999996</v>
      </c>
      <c r="M28" s="80"/>
      <c r="N28" s="49"/>
      <c r="O28" s="51"/>
      <c r="P28" s="49"/>
      <c r="Q28" s="51"/>
      <c r="R28" s="52"/>
      <c r="V28" s="62">
        <f t="shared" si="2"/>
        <v>1.6354166666666666E-2</v>
      </c>
      <c r="W28" s="63">
        <f t="shared" si="3"/>
        <v>21.656050955414013</v>
      </c>
      <c r="X28" s="64">
        <f t="shared" si="4"/>
        <v>21.65</v>
      </c>
    </row>
    <row r="29" spans="1:31" s="60" customFormat="1" ht="15" customHeight="1" x14ac:dyDescent="0.25">
      <c r="A29" s="42" t="s">
        <v>99</v>
      </c>
      <c r="B29" s="52">
        <v>27</v>
      </c>
      <c r="C29" s="49">
        <v>0.54166666666666596</v>
      </c>
      <c r="D29" s="49">
        <f t="shared" si="0"/>
        <v>0.97361111111111176</v>
      </c>
      <c r="E29" s="58" t="str">
        <f t="shared" si="1"/>
        <v>21.82 mph</v>
      </c>
      <c r="F29" s="52"/>
      <c r="G29" s="49">
        <v>1.5152777777777777</v>
      </c>
      <c r="H29" s="55"/>
      <c r="I29" s="51"/>
      <c r="J29" s="51"/>
      <c r="K29" s="51"/>
      <c r="L29" s="49">
        <v>0.97361111111111176</v>
      </c>
      <c r="M29" s="80"/>
      <c r="N29" s="49"/>
      <c r="O29" s="51"/>
      <c r="P29" s="49"/>
      <c r="Q29" s="51"/>
      <c r="R29" s="52"/>
      <c r="V29" s="62">
        <f t="shared" si="2"/>
        <v>1.6226851851851864E-2</v>
      </c>
      <c r="W29" s="63">
        <f t="shared" si="3"/>
        <v>21.825962910128375</v>
      </c>
      <c r="X29" s="64">
        <f t="shared" si="4"/>
        <v>21.82</v>
      </c>
    </row>
    <row r="30" spans="1:31" s="60" customFormat="1" ht="15" customHeight="1" x14ac:dyDescent="0.25">
      <c r="A30" s="42" t="s">
        <v>98</v>
      </c>
      <c r="B30" s="52">
        <v>16</v>
      </c>
      <c r="C30" s="49">
        <v>0.3125</v>
      </c>
      <c r="D30" s="49">
        <f t="shared" si="0"/>
        <v>1.2284722222222222</v>
      </c>
      <c r="E30" s="58" t="str">
        <f t="shared" si="1"/>
        <v>17.29 mph</v>
      </c>
      <c r="F30" s="52"/>
      <c r="G30" s="49">
        <v>1.5409722222222222</v>
      </c>
      <c r="H30" s="55"/>
      <c r="I30" s="51"/>
      <c r="J30" s="51"/>
      <c r="K30" s="51"/>
      <c r="L30" s="49">
        <v>1.2284722222222222</v>
      </c>
      <c r="M30" s="80"/>
      <c r="N30" s="49"/>
      <c r="O30" s="51"/>
      <c r="P30" s="49"/>
      <c r="Q30" s="51"/>
      <c r="R30" s="52"/>
      <c r="V30" s="62">
        <f t="shared" si="2"/>
        <v>2.0474537037037038E-2</v>
      </c>
      <c r="W30" s="63">
        <f t="shared" si="3"/>
        <v>17.297908422837761</v>
      </c>
      <c r="X30" s="64">
        <f t="shared" si="4"/>
        <v>17.29</v>
      </c>
    </row>
    <row r="31" spans="1:31" s="60" customFormat="1" ht="15" customHeight="1" x14ac:dyDescent="0.25">
      <c r="A31" s="83" t="s">
        <v>87</v>
      </c>
      <c r="B31" s="84">
        <v>26</v>
      </c>
      <c r="C31" s="85">
        <v>0.52083333333333304</v>
      </c>
      <c r="D31" s="85">
        <f t="shared" si="0"/>
        <v>1.0638888888888891</v>
      </c>
      <c r="E31" s="86" t="str">
        <f t="shared" si="1"/>
        <v>19.97 mph</v>
      </c>
      <c r="F31" s="84"/>
      <c r="G31" s="85">
        <v>1.5847222222222221</v>
      </c>
      <c r="H31" s="87">
        <f t="shared" ref="H31:H48" si="5">SUM(1)-(D31/M31)</f>
        <v>8.373205741626788E-2</v>
      </c>
      <c r="I31" s="88"/>
      <c r="J31" s="88"/>
      <c r="K31" s="88"/>
      <c r="L31" s="85">
        <v>1.0638888888888891</v>
      </c>
      <c r="M31" s="85">
        <v>1.1611111111111112</v>
      </c>
      <c r="N31" s="85"/>
      <c r="O31" s="88"/>
      <c r="P31" s="85"/>
      <c r="Q31" s="88"/>
      <c r="R31" s="84" t="s">
        <v>107</v>
      </c>
      <c r="V31" s="62">
        <f t="shared" si="2"/>
        <v>1.7731481481481483E-2</v>
      </c>
      <c r="W31" s="63">
        <f t="shared" si="3"/>
        <v>19.973890339425587</v>
      </c>
      <c r="X31" s="64">
        <f t="shared" si="4"/>
        <v>19.97</v>
      </c>
    </row>
    <row r="32" spans="1:31" s="60" customFormat="1" ht="15" hidden="1" customHeight="1" x14ac:dyDescent="0.25">
      <c r="A32" s="42" t="s">
        <v>84</v>
      </c>
      <c r="B32" s="52">
        <v>7</v>
      </c>
      <c r="C32" s="49">
        <v>0.125</v>
      </c>
      <c r="D32" s="49" t="e">
        <f t="shared" si="0"/>
        <v>#VALUE!</v>
      </c>
      <c r="E32" s="77" t="e">
        <f t="shared" si="1"/>
        <v>#VALUE!</v>
      </c>
      <c r="F32" s="52"/>
      <c r="G32" s="49" t="s">
        <v>104</v>
      </c>
      <c r="H32" s="55" t="e">
        <f t="shared" si="5"/>
        <v>#VALUE!</v>
      </c>
      <c r="I32" s="51"/>
      <c r="J32" s="51"/>
      <c r="K32" s="51"/>
      <c r="L32" s="49">
        <v>-0.125</v>
      </c>
      <c r="M32" s="80">
        <v>1.0784722222222223</v>
      </c>
      <c r="N32" s="49"/>
      <c r="O32" s="51"/>
      <c r="P32" s="49"/>
      <c r="Q32" s="51"/>
      <c r="R32" s="52"/>
      <c r="V32" s="62" t="e">
        <f t="shared" si="2"/>
        <v>#VALUE!</v>
      </c>
      <c r="W32" s="63" t="e">
        <f t="shared" si="3"/>
        <v>#VALUE!</v>
      </c>
      <c r="X32" s="64" t="e">
        <f t="shared" si="4"/>
        <v>#VALUE!</v>
      </c>
    </row>
    <row r="33" spans="1:24" s="60" customFormat="1" hidden="1" x14ac:dyDescent="0.25">
      <c r="A33" s="42" t="s">
        <v>53</v>
      </c>
      <c r="B33" s="52"/>
      <c r="C33" s="49"/>
      <c r="D33" s="49">
        <f t="shared" si="0"/>
        <v>0</v>
      </c>
      <c r="E33" s="58" t="e">
        <f t="shared" si="1"/>
        <v>#DIV/0!</v>
      </c>
      <c r="F33" s="52"/>
      <c r="G33" s="49"/>
      <c r="H33" s="55" t="e">
        <f t="shared" si="5"/>
        <v>#DIV/0!</v>
      </c>
      <c r="I33" s="42"/>
      <c r="J33" s="51"/>
      <c r="K33" s="51"/>
      <c r="L33" s="51"/>
      <c r="M33" s="49"/>
      <c r="N33" s="51"/>
      <c r="O33" s="49">
        <v>0.9583333333333337</v>
      </c>
      <c r="P33" s="51"/>
      <c r="Q33" s="51"/>
      <c r="R33" s="52"/>
      <c r="V33" s="62">
        <f t="shared" si="2"/>
        <v>0</v>
      </c>
      <c r="W33" s="63" t="e">
        <f t="shared" si="3"/>
        <v>#DIV/0!</v>
      </c>
      <c r="X33" s="64" t="e">
        <f t="shared" si="4"/>
        <v>#DIV/0!</v>
      </c>
    </row>
    <row r="34" spans="1:24" s="60" customFormat="1" hidden="1" x14ac:dyDescent="0.25">
      <c r="A34" s="42" t="s">
        <v>39</v>
      </c>
      <c r="B34" s="52"/>
      <c r="C34" s="49"/>
      <c r="D34" s="49">
        <f t="shared" si="0"/>
        <v>0</v>
      </c>
      <c r="E34" s="58" t="e">
        <f t="shared" si="1"/>
        <v>#DIV/0!</v>
      </c>
      <c r="F34" s="52"/>
      <c r="G34" s="49"/>
      <c r="H34" s="55" t="e">
        <f t="shared" si="5"/>
        <v>#DIV/0!</v>
      </c>
      <c r="I34" s="42"/>
      <c r="J34" s="51"/>
      <c r="K34" s="51"/>
      <c r="L34" s="51"/>
      <c r="M34" s="49"/>
      <c r="N34" s="51"/>
      <c r="O34" s="49">
        <v>1.0152777777777777</v>
      </c>
      <c r="P34" s="51"/>
      <c r="Q34" s="51"/>
      <c r="R34" s="52"/>
      <c r="V34" s="62">
        <f t="shared" si="2"/>
        <v>0</v>
      </c>
      <c r="W34" s="63" t="e">
        <f t="shared" si="3"/>
        <v>#DIV/0!</v>
      </c>
      <c r="X34" s="64" t="e">
        <f t="shared" si="4"/>
        <v>#DIV/0!</v>
      </c>
    </row>
    <row r="35" spans="1:24" s="60" customFormat="1" hidden="1" x14ac:dyDescent="0.25">
      <c r="A35" s="42" t="s">
        <v>52</v>
      </c>
      <c r="B35" s="52"/>
      <c r="C35" s="49"/>
      <c r="D35" s="49">
        <f t="shared" si="0"/>
        <v>0</v>
      </c>
      <c r="E35" s="58" t="e">
        <f t="shared" si="1"/>
        <v>#DIV/0!</v>
      </c>
      <c r="F35" s="52"/>
      <c r="G35" s="49"/>
      <c r="H35" s="55" t="e">
        <f t="shared" si="5"/>
        <v>#DIV/0!</v>
      </c>
      <c r="I35" s="42"/>
      <c r="J35" s="51"/>
      <c r="K35" s="51"/>
      <c r="L35" s="51"/>
      <c r="M35" s="49"/>
      <c r="N35" s="51"/>
      <c r="O35" s="49">
        <v>1.1381944444444441</v>
      </c>
      <c r="P35" s="51"/>
      <c r="Q35" s="51"/>
      <c r="R35" s="52"/>
      <c r="V35" s="62">
        <f t="shared" si="2"/>
        <v>0</v>
      </c>
      <c r="W35" s="63" t="e">
        <f t="shared" si="3"/>
        <v>#DIV/0!</v>
      </c>
      <c r="X35" s="64" t="e">
        <f t="shared" si="4"/>
        <v>#DIV/0!</v>
      </c>
    </row>
    <row r="36" spans="1:24" s="60" customFormat="1" hidden="1" x14ac:dyDescent="0.25">
      <c r="A36" s="42" t="s">
        <v>36</v>
      </c>
      <c r="B36" s="52"/>
      <c r="C36" s="49"/>
      <c r="D36" s="49">
        <f t="shared" si="0"/>
        <v>0</v>
      </c>
      <c r="E36" s="58" t="e">
        <f t="shared" si="1"/>
        <v>#DIV/0!</v>
      </c>
      <c r="F36" s="52"/>
      <c r="G36" s="49"/>
      <c r="H36" s="55" t="e">
        <f t="shared" si="5"/>
        <v>#DIV/0!</v>
      </c>
      <c r="I36" s="42"/>
      <c r="J36" s="51"/>
      <c r="K36" s="51"/>
      <c r="L36" s="51"/>
      <c r="M36" s="49"/>
      <c r="N36" s="51"/>
      <c r="O36" s="49">
        <v>1.3055555555555556</v>
      </c>
      <c r="P36" s="51"/>
      <c r="Q36" s="51"/>
      <c r="R36" s="52"/>
      <c r="V36" s="62">
        <f t="shared" si="2"/>
        <v>0</v>
      </c>
      <c r="W36" s="63" t="e">
        <f t="shared" si="3"/>
        <v>#DIV/0!</v>
      </c>
      <c r="X36" s="64" t="e">
        <f t="shared" si="4"/>
        <v>#DIV/0!</v>
      </c>
    </row>
    <row r="37" spans="1:24" s="60" customFormat="1" hidden="1" x14ac:dyDescent="0.25">
      <c r="A37" s="42" t="s">
        <v>54</v>
      </c>
      <c r="B37" s="52"/>
      <c r="C37" s="49"/>
      <c r="D37" s="49">
        <f t="shared" si="0"/>
        <v>0</v>
      </c>
      <c r="E37" s="58" t="e">
        <f t="shared" si="1"/>
        <v>#DIV/0!</v>
      </c>
      <c r="F37" s="52"/>
      <c r="G37" s="49"/>
      <c r="H37" s="55" t="e">
        <f t="shared" si="5"/>
        <v>#DIV/0!</v>
      </c>
      <c r="I37" s="42"/>
      <c r="J37" s="51"/>
      <c r="K37" s="51"/>
      <c r="L37" s="51"/>
      <c r="M37" s="49"/>
      <c r="N37" s="51"/>
      <c r="O37" s="49">
        <v>1.3201388888888888</v>
      </c>
      <c r="P37" s="51"/>
      <c r="Q37" s="51"/>
      <c r="R37" s="52"/>
      <c r="V37" s="62">
        <f t="shared" si="2"/>
        <v>0</v>
      </c>
      <c r="W37" s="63" t="e">
        <f t="shared" si="3"/>
        <v>#DIV/0!</v>
      </c>
      <c r="X37" s="64" t="e">
        <f t="shared" si="4"/>
        <v>#DIV/0!</v>
      </c>
    </row>
    <row r="38" spans="1:24" s="60" customFormat="1" hidden="1" x14ac:dyDescent="0.25">
      <c r="A38" s="42" t="s">
        <v>65</v>
      </c>
      <c r="B38" s="52"/>
      <c r="C38" s="49"/>
      <c r="D38" s="49">
        <f t="shared" si="0"/>
        <v>0</v>
      </c>
      <c r="E38" s="58" t="e">
        <f t="shared" si="1"/>
        <v>#DIV/0!</v>
      </c>
      <c r="F38" s="52"/>
      <c r="G38" s="49"/>
      <c r="H38" s="55" t="e">
        <f t="shared" si="5"/>
        <v>#DIV/0!</v>
      </c>
      <c r="I38" s="51"/>
      <c r="J38" s="51"/>
      <c r="K38" s="51"/>
      <c r="L38" s="51"/>
      <c r="M38" s="49"/>
      <c r="N38" s="51"/>
      <c r="O38" s="49">
        <v>1.6458333333333333</v>
      </c>
      <c r="P38" s="49">
        <v>1.3687500000000001</v>
      </c>
      <c r="Q38" s="51"/>
      <c r="R38" s="52"/>
      <c r="V38" s="62">
        <f t="shared" si="2"/>
        <v>0</v>
      </c>
      <c r="W38" s="63" t="e">
        <f t="shared" si="3"/>
        <v>#DIV/0!</v>
      </c>
      <c r="X38" s="64" t="e">
        <f t="shared" si="4"/>
        <v>#DIV/0!</v>
      </c>
    </row>
    <row r="39" spans="1:24" s="60" customFormat="1" hidden="1" x14ac:dyDescent="0.25">
      <c r="A39" s="42" t="s">
        <v>71</v>
      </c>
      <c r="B39" s="52"/>
      <c r="C39" s="49"/>
      <c r="D39" s="49">
        <f t="shared" si="0"/>
        <v>0</v>
      </c>
      <c r="E39" s="58" t="e">
        <f t="shared" si="1"/>
        <v>#DIV/0!</v>
      </c>
      <c r="F39" s="52"/>
      <c r="G39" s="49"/>
      <c r="H39" s="55" t="e">
        <f t="shared" si="5"/>
        <v>#DIV/0!</v>
      </c>
      <c r="I39" s="51"/>
      <c r="J39" s="51"/>
      <c r="K39" s="51"/>
      <c r="L39" s="51"/>
      <c r="M39" s="49"/>
      <c r="N39" s="49">
        <v>1.0930555555555557</v>
      </c>
      <c r="O39" s="51"/>
      <c r="P39" s="49"/>
      <c r="Q39" s="51"/>
      <c r="R39" s="52"/>
      <c r="V39" s="62">
        <f t="shared" si="2"/>
        <v>0</v>
      </c>
      <c r="W39" s="63" t="e">
        <f t="shared" si="3"/>
        <v>#DIV/0!</v>
      </c>
      <c r="X39" s="64" t="e">
        <f t="shared" si="4"/>
        <v>#DIV/0!</v>
      </c>
    </row>
    <row r="40" spans="1:24" s="60" customFormat="1" hidden="1" x14ac:dyDescent="0.25">
      <c r="A40" s="42" t="s">
        <v>72</v>
      </c>
      <c r="B40" s="52"/>
      <c r="C40" s="49"/>
      <c r="D40" s="49">
        <f t="shared" si="0"/>
        <v>0</v>
      </c>
      <c r="E40" s="58" t="e">
        <f t="shared" si="1"/>
        <v>#DIV/0!</v>
      </c>
      <c r="F40" s="52"/>
      <c r="G40" s="49"/>
      <c r="H40" s="55" t="e">
        <f t="shared" si="5"/>
        <v>#DIV/0!</v>
      </c>
      <c r="I40" s="51"/>
      <c r="J40" s="51"/>
      <c r="K40" s="51"/>
      <c r="L40" s="51"/>
      <c r="M40" s="49"/>
      <c r="N40" s="49">
        <v>1.1465277777777778</v>
      </c>
      <c r="O40" s="51"/>
      <c r="P40" s="49"/>
      <c r="Q40" s="51"/>
      <c r="R40" s="52"/>
      <c r="V40" s="62">
        <f t="shared" si="2"/>
        <v>0</v>
      </c>
      <c r="W40" s="63" t="e">
        <f t="shared" si="3"/>
        <v>#DIV/0!</v>
      </c>
      <c r="X40" s="64" t="e">
        <f t="shared" si="4"/>
        <v>#DIV/0!</v>
      </c>
    </row>
    <row r="41" spans="1:24" s="60" customFormat="1" hidden="1" x14ac:dyDescent="0.25">
      <c r="A41" s="42" t="s">
        <v>82</v>
      </c>
      <c r="B41" s="52"/>
      <c r="C41" s="49"/>
      <c r="D41" s="49">
        <f t="shared" si="0"/>
        <v>0</v>
      </c>
      <c r="E41" s="58" t="e">
        <f t="shared" si="1"/>
        <v>#DIV/0!</v>
      </c>
      <c r="F41" s="52"/>
      <c r="G41" s="49"/>
      <c r="H41" s="55">
        <f t="shared" si="5"/>
        <v>1</v>
      </c>
      <c r="I41" s="51"/>
      <c r="J41" s="51"/>
      <c r="K41" s="51"/>
      <c r="L41" s="51"/>
      <c r="M41" s="49">
        <v>0.80486111111111125</v>
      </c>
      <c r="N41" s="49"/>
      <c r="O41" s="51"/>
      <c r="P41" s="49"/>
      <c r="Q41" s="51"/>
      <c r="R41" s="52"/>
      <c r="V41" s="62">
        <f t="shared" si="2"/>
        <v>0</v>
      </c>
      <c r="W41" s="63" t="e">
        <f t="shared" si="3"/>
        <v>#DIV/0!</v>
      </c>
      <c r="X41" s="64" t="e">
        <f t="shared" si="4"/>
        <v>#DIV/0!</v>
      </c>
    </row>
    <row r="42" spans="1:24" s="60" customFormat="1" hidden="1" x14ac:dyDescent="0.25">
      <c r="A42" s="42" t="s">
        <v>42</v>
      </c>
      <c r="B42" s="52"/>
      <c r="C42" s="49"/>
      <c r="D42" s="49">
        <f t="shared" si="0"/>
        <v>0</v>
      </c>
      <c r="E42" s="58" t="e">
        <f t="shared" si="1"/>
        <v>#DIV/0!</v>
      </c>
      <c r="F42" s="52"/>
      <c r="G42" s="49"/>
      <c r="H42" s="55">
        <f t="shared" si="5"/>
        <v>1</v>
      </c>
      <c r="I42" s="42"/>
      <c r="J42" s="51"/>
      <c r="K42" s="51"/>
      <c r="L42" s="51"/>
      <c r="M42" s="49">
        <v>0.88402777777777786</v>
      </c>
      <c r="N42" s="51"/>
      <c r="O42" s="49">
        <v>0.8902777777777775</v>
      </c>
      <c r="P42" s="49"/>
      <c r="Q42" s="49"/>
      <c r="R42" s="52"/>
      <c r="V42" s="62">
        <f t="shared" si="2"/>
        <v>0</v>
      </c>
      <c r="W42" s="63" t="e">
        <f t="shared" si="3"/>
        <v>#DIV/0!</v>
      </c>
      <c r="X42" s="64" t="e">
        <f t="shared" si="4"/>
        <v>#DIV/0!</v>
      </c>
    </row>
    <row r="43" spans="1:24" s="60" customFormat="1" hidden="1" x14ac:dyDescent="0.25">
      <c r="A43" s="42" t="s">
        <v>86</v>
      </c>
      <c r="B43" s="52"/>
      <c r="C43" s="49"/>
      <c r="D43" s="49">
        <f t="shared" si="0"/>
        <v>0</v>
      </c>
      <c r="E43" s="58" t="e">
        <f t="shared" si="1"/>
        <v>#DIV/0!</v>
      </c>
      <c r="F43" s="52"/>
      <c r="G43" s="49"/>
      <c r="H43" s="55">
        <f t="shared" si="5"/>
        <v>1</v>
      </c>
      <c r="I43" s="51"/>
      <c r="J43" s="51"/>
      <c r="K43" s="51"/>
      <c r="L43" s="51"/>
      <c r="M43" s="49">
        <v>0.89166666666666672</v>
      </c>
      <c r="N43" s="49"/>
      <c r="O43" s="51"/>
      <c r="P43" s="49"/>
      <c r="Q43" s="51"/>
      <c r="R43" s="52"/>
      <c r="V43" s="62">
        <f t="shared" si="2"/>
        <v>0</v>
      </c>
      <c r="W43" s="63" t="e">
        <f t="shared" si="3"/>
        <v>#DIV/0!</v>
      </c>
      <c r="X43" s="64" t="e">
        <f t="shared" si="4"/>
        <v>#DIV/0!</v>
      </c>
    </row>
    <row r="44" spans="1:24" s="60" customFormat="1" hidden="1" x14ac:dyDescent="0.25">
      <c r="A44" s="42" t="s">
        <v>81</v>
      </c>
      <c r="B44" s="52"/>
      <c r="C44" s="49"/>
      <c r="D44" s="49">
        <f t="shared" si="0"/>
        <v>0</v>
      </c>
      <c r="E44" s="58" t="e">
        <f t="shared" si="1"/>
        <v>#DIV/0!</v>
      </c>
      <c r="F44" s="52"/>
      <c r="G44" s="49"/>
      <c r="H44" s="55">
        <f t="shared" si="5"/>
        <v>1</v>
      </c>
      <c r="I44" s="51"/>
      <c r="J44" s="51"/>
      <c r="K44" s="51"/>
      <c r="L44" s="51"/>
      <c r="M44" s="49">
        <v>0.89930555555555558</v>
      </c>
      <c r="N44" s="49"/>
      <c r="O44" s="51"/>
      <c r="P44" s="49"/>
      <c r="Q44" s="51"/>
      <c r="R44" s="52"/>
      <c r="V44" s="62">
        <f t="shared" si="2"/>
        <v>0</v>
      </c>
      <c r="W44" s="63" t="e">
        <f t="shared" si="3"/>
        <v>#DIV/0!</v>
      </c>
      <c r="X44" s="64" t="e">
        <f t="shared" si="4"/>
        <v>#DIV/0!</v>
      </c>
    </row>
    <row r="45" spans="1:24" s="60" customFormat="1" hidden="1" x14ac:dyDescent="0.25">
      <c r="A45" s="42" t="s">
        <v>80</v>
      </c>
      <c r="B45" s="52"/>
      <c r="C45" s="49"/>
      <c r="D45" s="49">
        <f t="shared" si="0"/>
        <v>0</v>
      </c>
      <c r="E45" s="58" t="e">
        <f t="shared" si="1"/>
        <v>#DIV/0!</v>
      </c>
      <c r="F45" s="52"/>
      <c r="G45" s="49"/>
      <c r="H45" s="55">
        <f t="shared" si="5"/>
        <v>1</v>
      </c>
      <c r="I45" s="51"/>
      <c r="J45" s="51"/>
      <c r="K45" s="51"/>
      <c r="L45" s="51"/>
      <c r="M45" s="49">
        <v>0.9277777777777777</v>
      </c>
      <c r="N45" s="49"/>
      <c r="O45" s="51"/>
      <c r="P45" s="49"/>
      <c r="Q45" s="51"/>
      <c r="R45" s="52"/>
      <c r="V45" s="62">
        <f t="shared" si="2"/>
        <v>0</v>
      </c>
      <c r="W45" s="63" t="e">
        <f t="shared" si="3"/>
        <v>#DIV/0!</v>
      </c>
      <c r="X45" s="64" t="e">
        <f t="shared" si="4"/>
        <v>#DIV/0!</v>
      </c>
    </row>
    <row r="46" spans="1:24" s="60" customFormat="1" ht="11.25" hidden="1" x14ac:dyDescent="0.2">
      <c r="A46" s="42" t="s">
        <v>41</v>
      </c>
      <c r="B46" s="52"/>
      <c r="C46" s="49"/>
      <c r="D46" s="49">
        <f t="shared" si="0"/>
        <v>0</v>
      </c>
      <c r="E46" s="58" t="e">
        <f t="shared" si="1"/>
        <v>#DIV/0!</v>
      </c>
      <c r="F46" s="52"/>
      <c r="G46" s="49"/>
      <c r="H46" s="55">
        <f t="shared" si="5"/>
        <v>1</v>
      </c>
      <c r="I46" s="42"/>
      <c r="J46" s="49"/>
      <c r="K46" s="49"/>
      <c r="L46" s="49"/>
      <c r="M46" s="49">
        <v>0.9375</v>
      </c>
      <c r="N46" s="49">
        <v>1.1527777777777779</v>
      </c>
      <c r="O46" s="49">
        <v>0.93333333333333335</v>
      </c>
      <c r="P46" s="49">
        <v>1.0652777777777778</v>
      </c>
      <c r="Q46" s="49">
        <v>1.054861111111111</v>
      </c>
      <c r="R46" s="52"/>
      <c r="V46" s="62">
        <f t="shared" si="2"/>
        <v>0</v>
      </c>
      <c r="W46" s="63" t="e">
        <f t="shared" si="3"/>
        <v>#DIV/0!</v>
      </c>
      <c r="X46" s="64" t="e">
        <f t="shared" si="4"/>
        <v>#DIV/0!</v>
      </c>
    </row>
    <row r="47" spans="1:24" s="60" customFormat="1" hidden="1" x14ac:dyDescent="0.25">
      <c r="A47" s="42" t="s">
        <v>70</v>
      </c>
      <c r="B47" s="52"/>
      <c r="C47" s="49"/>
      <c r="D47" s="49">
        <f t="shared" si="0"/>
        <v>0</v>
      </c>
      <c r="E47" s="58" t="e">
        <f t="shared" si="1"/>
        <v>#DIV/0!</v>
      </c>
      <c r="F47" s="52"/>
      <c r="G47" s="49"/>
      <c r="H47" s="55">
        <f t="shared" si="5"/>
        <v>1</v>
      </c>
      <c r="I47" s="51"/>
      <c r="J47" s="51"/>
      <c r="K47" s="51"/>
      <c r="L47" s="51"/>
      <c r="M47" s="49">
        <v>0.97430555555555554</v>
      </c>
      <c r="N47" s="49">
        <v>1.0597222222222222</v>
      </c>
      <c r="O47" s="51"/>
      <c r="P47" s="49"/>
      <c r="Q47" s="51"/>
      <c r="R47" s="52"/>
      <c r="V47" s="62">
        <f t="shared" si="2"/>
        <v>0</v>
      </c>
      <c r="W47" s="63" t="e">
        <f t="shared" si="3"/>
        <v>#DIV/0!</v>
      </c>
      <c r="X47" s="64" t="e">
        <f t="shared" si="4"/>
        <v>#DIV/0!</v>
      </c>
    </row>
    <row r="48" spans="1:24" s="60" customFormat="1" hidden="1" x14ac:dyDescent="0.25">
      <c r="A48" s="42" t="s">
        <v>90</v>
      </c>
      <c r="B48" s="52"/>
      <c r="C48" s="49"/>
      <c r="D48" s="49">
        <f t="shared" si="0"/>
        <v>0</v>
      </c>
      <c r="E48" s="58" t="e">
        <f t="shared" si="1"/>
        <v>#DIV/0!</v>
      </c>
      <c r="F48" s="52"/>
      <c r="G48" s="49"/>
      <c r="H48" s="55">
        <f t="shared" si="5"/>
        <v>1</v>
      </c>
      <c r="I48" s="51"/>
      <c r="J48" s="51"/>
      <c r="K48" s="51"/>
      <c r="L48" s="51"/>
      <c r="M48" s="49">
        <v>1.3263888888888891</v>
      </c>
      <c r="N48" s="49"/>
      <c r="O48" s="51"/>
      <c r="P48" s="49"/>
      <c r="Q48" s="51"/>
      <c r="R48" s="52"/>
      <c r="V48" s="62">
        <f t="shared" si="2"/>
        <v>0</v>
      </c>
      <c r="W48" s="63" t="e">
        <f t="shared" si="3"/>
        <v>#DIV/0!</v>
      </c>
      <c r="X48" s="64" t="e">
        <f t="shared" si="4"/>
        <v>#DIV/0!</v>
      </c>
    </row>
    <row r="49" spans="1:24" s="60" customFormat="1" x14ac:dyDescent="0.25">
      <c r="A49" s="42"/>
      <c r="B49" s="52"/>
      <c r="C49" s="49"/>
      <c r="D49" s="49"/>
      <c r="E49" s="52"/>
      <c r="F49" s="52"/>
      <c r="G49" s="49"/>
      <c r="H49" s="55" t="e">
        <f t="shared" ref="H49" si="6">SUM(1)-(D49/M49)</f>
        <v>#DIV/0!</v>
      </c>
      <c r="I49" s="51"/>
      <c r="J49" s="51"/>
      <c r="K49" s="51"/>
      <c r="L49" s="51"/>
      <c r="M49" s="51"/>
      <c r="N49" s="49"/>
      <c r="O49" s="51"/>
      <c r="P49" s="51"/>
      <c r="Q49" s="51"/>
      <c r="R49" s="52"/>
      <c r="V49" s="62">
        <f t="shared" si="2"/>
        <v>0</v>
      </c>
      <c r="W49" s="63" t="e">
        <f t="shared" si="3"/>
        <v>#DIV/0!</v>
      </c>
      <c r="X49" s="64" t="e">
        <f t="shared" si="4"/>
        <v>#DIV/0!</v>
      </c>
    </row>
    <row r="50" spans="1:24" x14ac:dyDescent="0.25">
      <c r="A50" s="50" t="s">
        <v>75</v>
      </c>
      <c r="B50" s="75"/>
      <c r="C50" s="3"/>
      <c r="D50" s="3"/>
      <c r="F50" s="3"/>
      <c r="G50" s="3"/>
      <c r="H50" s="3"/>
      <c r="P50" s="3"/>
      <c r="Q50" s="3"/>
      <c r="R50" s="3"/>
    </row>
    <row r="51" spans="1:24" x14ac:dyDescent="0.25">
      <c r="A51" s="19" t="s">
        <v>28</v>
      </c>
      <c r="B51" s="76"/>
    </row>
    <row r="52" spans="1:24" x14ac:dyDescent="0.25">
      <c r="A52" s="2" t="s">
        <v>76</v>
      </c>
    </row>
    <row r="53" spans="1:24" x14ac:dyDescent="0.25">
      <c r="A53" s="2" t="s">
        <v>106</v>
      </c>
    </row>
  </sheetData>
  <autoFilter ref="A4:R48">
    <filterColumn colId="6">
      <filters>
        <filter val="21:07:00"/>
        <filter val="27:32:00"/>
        <filter val="28:15:00"/>
        <filter val="28:26:00"/>
        <filter val="28:42:00"/>
        <filter val="29:06:00"/>
        <filter val="29:13:00"/>
        <filter val="29:21:00"/>
        <filter val="29:37:00"/>
        <filter val="30:14:00"/>
        <filter val="30:36:00"/>
        <filter val="31:33:00"/>
        <filter val="32:03:00"/>
        <filter val="32:07:00"/>
        <filter val="32:14:00"/>
        <filter val="32:16:00"/>
        <filter val="32:18:00"/>
        <filter val="32:30:00"/>
        <filter val="32:40:00"/>
        <filter val="33:05:00"/>
        <filter val="33:45:00"/>
        <filter val="34:29:00"/>
        <filter val="34:38:00"/>
        <filter val="35:33:00"/>
        <filter val="36:22:00"/>
        <filter val="36:59:00"/>
        <filter val="38:02:00"/>
      </filters>
    </filterColumn>
    <sortState ref="A5:R48">
      <sortCondition ref="G4"/>
    </sortState>
  </autoFilter>
  <sortState ref="A5:AE32">
    <sortCondition ref="D5:D32"/>
  </sortState>
  <pageMargins left="0.70866141732283472" right="0.70866141732283472" top="0.74803149606299213" bottom="0.74803149606299213" header="0.31496062992125984" footer="0.31496062992125984"/>
  <pageSetup paperSize="9" scale="6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E70"/>
  <sheetViews>
    <sheetView tabSelected="1" zoomScaleNormal="100" workbookViewId="0">
      <selection activeCell="R52" sqref="R52"/>
    </sheetView>
  </sheetViews>
  <sheetFormatPr defaultRowHeight="15" x14ac:dyDescent="0.25"/>
  <cols>
    <col min="1" max="1" width="28.42578125" style="45" customWidth="1"/>
    <col min="2" max="2" width="7.140625" style="46" customWidth="1"/>
    <col min="3" max="3" width="12.5703125" style="45" customWidth="1"/>
    <col min="4" max="4" width="14.7109375" style="2" customWidth="1"/>
    <col min="5" max="5" width="12.7109375" style="3" customWidth="1"/>
    <col min="6" max="6" width="1.140625" style="2" customWidth="1"/>
    <col min="7" max="7" width="13" style="45" customWidth="1"/>
    <col min="8" max="8" width="12" style="2" customWidth="1"/>
    <col min="9" max="11" width="12.7109375" style="20" hidden="1" customWidth="1"/>
    <col min="12" max="15" width="12.7109375" style="20" customWidth="1"/>
    <col min="16" max="17" width="12.7109375" style="2" customWidth="1"/>
    <col min="18" max="18" width="38.28515625" style="2" customWidth="1"/>
    <col min="19" max="19" width="9.140625" style="2"/>
    <col min="20" max="24" width="9.140625" style="2" hidden="1" customWidth="1"/>
    <col min="25" max="25" width="9.140625" style="2" customWidth="1"/>
    <col min="26" max="26" width="9.140625" style="2" hidden="1" customWidth="1"/>
    <col min="27" max="27" width="9.140625" style="2" customWidth="1"/>
    <col min="28" max="30" width="9.140625" style="2"/>
    <col min="31" max="31" width="15.5703125" style="2" customWidth="1"/>
    <col min="32" max="16384" width="9.140625" style="2"/>
  </cols>
  <sheetData>
    <row r="1" spans="1:31" x14ac:dyDescent="0.25">
      <c r="A1" s="164" t="s">
        <v>130</v>
      </c>
      <c r="B1" s="156"/>
    </row>
    <row r="2" spans="1:31" s="45" customFormat="1" x14ac:dyDescent="0.25">
      <c r="A2" s="45" t="s">
        <v>131</v>
      </c>
      <c r="B2" s="46"/>
      <c r="E2" s="46"/>
      <c r="I2" s="47"/>
      <c r="J2" s="47"/>
      <c r="K2" s="47"/>
      <c r="L2" s="47"/>
      <c r="M2" s="47"/>
      <c r="N2" s="47"/>
      <c r="O2" s="47"/>
    </row>
    <row r="3" spans="1:31" s="1" customFormat="1" ht="22.5" x14ac:dyDescent="0.25">
      <c r="A3" s="165" t="s">
        <v>22</v>
      </c>
      <c r="B3" s="157" t="s">
        <v>96</v>
      </c>
      <c r="C3" s="151" t="s">
        <v>112</v>
      </c>
      <c r="D3" s="101" t="s">
        <v>44</v>
      </c>
      <c r="E3" s="101" t="s">
        <v>26</v>
      </c>
      <c r="F3" s="17"/>
      <c r="G3" s="151" t="s">
        <v>113</v>
      </c>
      <c r="H3" s="16" t="s">
        <v>49</v>
      </c>
      <c r="I3" s="16" t="s">
        <v>56</v>
      </c>
      <c r="J3" s="16" t="s">
        <v>56</v>
      </c>
      <c r="K3" s="16" t="s">
        <v>56</v>
      </c>
      <c r="L3" s="16" t="s">
        <v>95</v>
      </c>
      <c r="M3" s="78" t="s">
        <v>94</v>
      </c>
      <c r="N3" s="16" t="s">
        <v>79</v>
      </c>
      <c r="O3" s="16" t="s">
        <v>68</v>
      </c>
      <c r="P3" s="16" t="s">
        <v>48</v>
      </c>
      <c r="Q3" s="16" t="s">
        <v>59</v>
      </c>
      <c r="R3" s="16" t="s">
        <v>28</v>
      </c>
      <c r="V3" s="1" t="s">
        <v>57</v>
      </c>
      <c r="W3" s="1" t="s">
        <v>58</v>
      </c>
      <c r="AA3" s="27"/>
      <c r="AB3" s="28"/>
      <c r="AC3" s="28"/>
      <c r="AD3" s="28"/>
      <c r="AE3" s="28"/>
    </row>
    <row r="4" spans="1:31" x14ac:dyDescent="0.25">
      <c r="C4" s="46"/>
      <c r="D4" s="102"/>
      <c r="E4" s="102"/>
      <c r="F4" s="3"/>
      <c r="G4" s="46"/>
      <c r="H4" s="3"/>
      <c r="M4" s="79"/>
      <c r="P4" s="20"/>
      <c r="Q4" s="20"/>
      <c r="R4" s="3" t="s">
        <v>133</v>
      </c>
      <c r="U4" s="61" t="s">
        <v>55</v>
      </c>
      <c r="AA4" s="29"/>
      <c r="AB4" s="30"/>
      <c r="AC4" s="30"/>
      <c r="AD4" s="30"/>
      <c r="AE4" s="30"/>
    </row>
    <row r="5" spans="1:31" s="60" customFormat="1" ht="15" hidden="1" customHeight="1" x14ac:dyDescent="0.25">
      <c r="A5" s="42" t="s">
        <v>53</v>
      </c>
      <c r="B5" s="103">
        <v>29</v>
      </c>
      <c r="C5" s="104">
        <v>0</v>
      </c>
      <c r="D5" s="105">
        <f>SUM(G5-C5)</f>
        <v>0</v>
      </c>
      <c r="E5" s="106" t="e">
        <f>CONCATENATE(X5,$U$4)</f>
        <v>#DIV/0!</v>
      </c>
      <c r="F5" s="67"/>
      <c r="G5" s="104">
        <v>0</v>
      </c>
      <c r="H5" s="107" t="e">
        <f>SUM(1)-(D5/L5)</f>
        <v>#DIV/0!</v>
      </c>
      <c r="I5" s="115"/>
      <c r="J5" s="108"/>
      <c r="K5" s="108"/>
      <c r="L5" s="108"/>
      <c r="M5" s="105"/>
      <c r="N5" s="108"/>
      <c r="O5" s="105">
        <v>0.9583333333333337</v>
      </c>
      <c r="P5" s="108"/>
      <c r="Q5" s="108"/>
      <c r="R5" s="52"/>
      <c r="U5" s="110"/>
      <c r="V5" s="111">
        <f t="shared" ref="V5:V55" si="0">SUM(D5/60)</f>
        <v>0</v>
      </c>
      <c r="W5" s="112" t="e">
        <f t="shared" ref="W5:W55" si="1">SUM($Z$5)/(V5*24)</f>
        <v>#DIV/0!</v>
      </c>
      <c r="X5" s="113" t="e">
        <f t="shared" ref="X5:X55" si="2">ROUNDDOWN(W5,2)</f>
        <v>#DIV/0!</v>
      </c>
      <c r="Z5" s="60">
        <v>8.5</v>
      </c>
      <c r="AA5" s="65"/>
      <c r="AB5" s="66"/>
      <c r="AC5" s="67"/>
      <c r="AD5" s="67"/>
      <c r="AE5" s="65"/>
    </row>
    <row r="6" spans="1:31" s="60" customFormat="1" ht="15" hidden="1" customHeight="1" x14ac:dyDescent="0.25">
      <c r="A6" s="42" t="s">
        <v>39</v>
      </c>
      <c r="B6" s="103">
        <v>30</v>
      </c>
      <c r="C6" s="104">
        <v>0</v>
      </c>
      <c r="D6" s="105">
        <f>SUM(G6-C6)</f>
        <v>0</v>
      </c>
      <c r="E6" s="106" t="e">
        <f>CONCATENATE(X6,$U$4)</f>
        <v>#DIV/0!</v>
      </c>
      <c r="F6" s="67"/>
      <c r="G6" s="104">
        <v>0</v>
      </c>
      <c r="H6" s="107" t="e">
        <f>SUM(1)-(D6/L6)</f>
        <v>#DIV/0!</v>
      </c>
      <c r="I6" s="115"/>
      <c r="J6" s="108"/>
      <c r="K6" s="108"/>
      <c r="L6" s="108"/>
      <c r="M6" s="105"/>
      <c r="N6" s="108"/>
      <c r="O6" s="105">
        <v>1.0152777777777777</v>
      </c>
      <c r="P6" s="108"/>
      <c r="Q6" s="108"/>
      <c r="R6" s="52"/>
      <c r="U6" s="110"/>
      <c r="V6" s="111">
        <f t="shared" si="0"/>
        <v>0</v>
      </c>
      <c r="W6" s="112" t="e">
        <f t="shared" si="1"/>
        <v>#DIV/0!</v>
      </c>
      <c r="X6" s="113" t="e">
        <f t="shared" si="2"/>
        <v>#DIV/0!</v>
      </c>
      <c r="AA6" s="65"/>
      <c r="AB6" s="66"/>
      <c r="AC6" s="67"/>
      <c r="AD6" s="67"/>
      <c r="AE6" s="65"/>
    </row>
    <row r="7" spans="1:31" s="60" customFormat="1" ht="15" hidden="1" customHeight="1" x14ac:dyDescent="0.25">
      <c r="A7" s="42" t="s">
        <v>52</v>
      </c>
      <c r="B7" s="103">
        <v>31</v>
      </c>
      <c r="C7" s="104">
        <v>0</v>
      </c>
      <c r="D7" s="105">
        <f>SUM(G7-C7)</f>
        <v>0</v>
      </c>
      <c r="E7" s="106" t="e">
        <f>CONCATENATE(X7,$U$4)</f>
        <v>#DIV/0!</v>
      </c>
      <c r="F7" s="67"/>
      <c r="G7" s="104">
        <v>0</v>
      </c>
      <c r="H7" s="107" t="e">
        <f>SUM(1)-(D7/L7)</f>
        <v>#DIV/0!</v>
      </c>
      <c r="I7" s="115"/>
      <c r="J7" s="108"/>
      <c r="K7" s="108"/>
      <c r="L7" s="108"/>
      <c r="M7" s="105"/>
      <c r="N7" s="108"/>
      <c r="O7" s="105">
        <v>1.1381944444444441</v>
      </c>
      <c r="P7" s="108"/>
      <c r="Q7" s="108"/>
      <c r="R7" s="52"/>
      <c r="U7" s="110"/>
      <c r="V7" s="111">
        <f t="shared" si="0"/>
        <v>0</v>
      </c>
      <c r="W7" s="112" t="e">
        <f t="shared" si="1"/>
        <v>#DIV/0!</v>
      </c>
      <c r="X7" s="113" t="e">
        <f t="shared" si="2"/>
        <v>#DIV/0!</v>
      </c>
      <c r="AA7" s="65"/>
      <c r="AB7" s="65"/>
      <c r="AC7" s="67"/>
      <c r="AD7" s="67"/>
      <c r="AE7" s="65"/>
    </row>
    <row r="8" spans="1:31" s="60" customFormat="1" ht="15" hidden="1" customHeight="1" x14ac:dyDescent="0.25">
      <c r="A8" s="42" t="s">
        <v>36</v>
      </c>
      <c r="B8" s="103">
        <v>32</v>
      </c>
      <c r="C8" s="104">
        <v>0</v>
      </c>
      <c r="D8" s="105">
        <f>SUM(G8-C8)</f>
        <v>0</v>
      </c>
      <c r="E8" s="106" t="e">
        <f>CONCATENATE(X8,$U$4)</f>
        <v>#DIV/0!</v>
      </c>
      <c r="F8" s="67"/>
      <c r="G8" s="104">
        <v>0</v>
      </c>
      <c r="H8" s="107" t="e">
        <f>SUM(1)-(D8/L8)</f>
        <v>#DIV/0!</v>
      </c>
      <c r="I8" s="115"/>
      <c r="J8" s="108"/>
      <c r="K8" s="108"/>
      <c r="L8" s="108"/>
      <c r="M8" s="105"/>
      <c r="N8" s="108"/>
      <c r="O8" s="105">
        <v>1.3055555555555556</v>
      </c>
      <c r="P8" s="108"/>
      <c r="Q8" s="108"/>
      <c r="R8" s="52"/>
      <c r="U8" s="110"/>
      <c r="V8" s="111">
        <f t="shared" si="0"/>
        <v>0</v>
      </c>
      <c r="W8" s="112" t="e">
        <f t="shared" si="1"/>
        <v>#DIV/0!</v>
      </c>
      <c r="X8" s="113" t="e">
        <f t="shared" si="2"/>
        <v>#DIV/0!</v>
      </c>
      <c r="AA8" s="65"/>
      <c r="AB8" s="66"/>
      <c r="AC8" s="67"/>
      <c r="AD8" s="67"/>
      <c r="AE8" s="65"/>
    </row>
    <row r="9" spans="1:31" s="60" customFormat="1" ht="15" hidden="1" customHeight="1" x14ac:dyDescent="0.25">
      <c r="A9" s="42" t="s">
        <v>54</v>
      </c>
      <c r="B9" s="103">
        <v>33</v>
      </c>
      <c r="C9" s="104">
        <v>0</v>
      </c>
      <c r="D9" s="105">
        <f>SUM(G9-C9)</f>
        <v>0</v>
      </c>
      <c r="E9" s="106" t="e">
        <f>CONCATENATE(X9,$U$4)</f>
        <v>#DIV/0!</v>
      </c>
      <c r="F9" s="67"/>
      <c r="G9" s="104">
        <v>0</v>
      </c>
      <c r="H9" s="107" t="e">
        <f>SUM(1)-(D9/L9)</f>
        <v>#DIV/0!</v>
      </c>
      <c r="I9" s="115"/>
      <c r="J9" s="108"/>
      <c r="K9" s="108"/>
      <c r="L9" s="108"/>
      <c r="M9" s="105"/>
      <c r="N9" s="108"/>
      <c r="O9" s="105">
        <v>1.3201388888888888</v>
      </c>
      <c r="P9" s="108"/>
      <c r="Q9" s="108"/>
      <c r="R9" s="52"/>
      <c r="U9" s="110"/>
      <c r="V9" s="111">
        <f t="shared" si="0"/>
        <v>0</v>
      </c>
      <c r="W9" s="112" t="e">
        <f t="shared" si="1"/>
        <v>#DIV/0!</v>
      </c>
      <c r="X9" s="113" t="e">
        <f t="shared" si="2"/>
        <v>#DIV/0!</v>
      </c>
      <c r="AA9" s="65"/>
      <c r="AB9" s="65"/>
      <c r="AC9" s="67"/>
      <c r="AD9" s="67"/>
      <c r="AE9" s="67"/>
    </row>
    <row r="10" spans="1:31" s="60" customFormat="1" ht="15" hidden="1" customHeight="1" x14ac:dyDescent="0.25">
      <c r="A10" s="42" t="s">
        <v>65</v>
      </c>
      <c r="B10" s="103">
        <v>34</v>
      </c>
      <c r="C10" s="104">
        <v>0</v>
      </c>
      <c r="D10" s="105">
        <f>SUM(G10-C10)</f>
        <v>0</v>
      </c>
      <c r="E10" s="106" t="e">
        <f>CONCATENATE(X10,$U$4)</f>
        <v>#DIV/0!</v>
      </c>
      <c r="F10" s="67"/>
      <c r="G10" s="104">
        <v>0</v>
      </c>
      <c r="H10" s="107" t="e">
        <f>SUM(1)-(D10/L10)</f>
        <v>#DIV/0!</v>
      </c>
      <c r="I10" s="108"/>
      <c r="J10" s="108"/>
      <c r="K10" s="108"/>
      <c r="L10" s="108"/>
      <c r="M10" s="105"/>
      <c r="N10" s="108"/>
      <c r="O10" s="105">
        <v>1.6458333333333333</v>
      </c>
      <c r="P10" s="105">
        <v>1.3687500000000001</v>
      </c>
      <c r="Q10" s="108"/>
      <c r="R10" s="52"/>
      <c r="U10" s="110"/>
      <c r="V10" s="111">
        <f t="shared" si="0"/>
        <v>0</v>
      </c>
      <c r="W10" s="112" t="e">
        <f t="shared" si="1"/>
        <v>#DIV/0!</v>
      </c>
      <c r="X10" s="113" t="e">
        <f t="shared" si="2"/>
        <v>#DIV/0!</v>
      </c>
      <c r="AA10" s="65"/>
      <c r="AB10" s="66"/>
      <c r="AC10" s="67"/>
      <c r="AD10" s="67"/>
      <c r="AE10" s="65"/>
    </row>
    <row r="11" spans="1:31" s="60" customFormat="1" ht="15" hidden="1" customHeight="1" x14ac:dyDescent="0.25">
      <c r="A11" s="42" t="s">
        <v>71</v>
      </c>
      <c r="B11" s="103">
        <v>35</v>
      </c>
      <c r="C11" s="104">
        <v>0</v>
      </c>
      <c r="D11" s="105">
        <f>SUM(G11-C11)</f>
        <v>0</v>
      </c>
      <c r="E11" s="106" t="e">
        <f>CONCATENATE(X11,$U$4)</f>
        <v>#DIV/0!</v>
      </c>
      <c r="F11" s="67"/>
      <c r="G11" s="104">
        <v>0</v>
      </c>
      <c r="H11" s="107" t="e">
        <f>SUM(1)-(D11/L11)</f>
        <v>#DIV/0!</v>
      </c>
      <c r="I11" s="108"/>
      <c r="J11" s="108"/>
      <c r="K11" s="108"/>
      <c r="L11" s="108"/>
      <c r="M11" s="105"/>
      <c r="N11" s="105">
        <v>1.0930555555555557</v>
      </c>
      <c r="O11" s="108"/>
      <c r="P11" s="105"/>
      <c r="Q11" s="108"/>
      <c r="R11" s="52"/>
      <c r="U11" s="110"/>
      <c r="V11" s="111">
        <f t="shared" si="0"/>
        <v>0</v>
      </c>
      <c r="W11" s="112" t="e">
        <f t="shared" si="1"/>
        <v>#DIV/0!</v>
      </c>
      <c r="X11" s="113" t="e">
        <f t="shared" si="2"/>
        <v>#DIV/0!</v>
      </c>
      <c r="AA11" s="65"/>
      <c r="AB11" s="66"/>
      <c r="AC11" s="67"/>
      <c r="AD11" s="67"/>
      <c r="AE11" s="65"/>
    </row>
    <row r="12" spans="1:31" s="60" customFormat="1" ht="15" hidden="1" customHeight="1" x14ac:dyDescent="0.25">
      <c r="A12" s="42" t="s">
        <v>72</v>
      </c>
      <c r="B12" s="103">
        <v>36</v>
      </c>
      <c r="C12" s="104">
        <v>0</v>
      </c>
      <c r="D12" s="105">
        <f>SUM(G12-C12)</f>
        <v>0</v>
      </c>
      <c r="E12" s="106" t="e">
        <f>CONCATENATE(X12,$U$4)</f>
        <v>#DIV/0!</v>
      </c>
      <c r="F12" s="67"/>
      <c r="G12" s="104">
        <v>0</v>
      </c>
      <c r="H12" s="107" t="e">
        <f>SUM(1)-(D12/L12)</f>
        <v>#DIV/0!</v>
      </c>
      <c r="I12" s="108"/>
      <c r="J12" s="108"/>
      <c r="K12" s="108"/>
      <c r="L12" s="108"/>
      <c r="M12" s="105"/>
      <c r="N12" s="105">
        <v>1.1465277777777778</v>
      </c>
      <c r="O12" s="108"/>
      <c r="P12" s="105"/>
      <c r="Q12" s="108"/>
      <c r="R12" s="52"/>
      <c r="U12" s="110"/>
      <c r="V12" s="111">
        <f t="shared" si="0"/>
        <v>0</v>
      </c>
      <c r="W12" s="112" t="e">
        <f t="shared" si="1"/>
        <v>#DIV/0!</v>
      </c>
      <c r="X12" s="113" t="e">
        <f t="shared" si="2"/>
        <v>#DIV/0!</v>
      </c>
      <c r="AA12" s="65"/>
      <c r="AB12" s="65"/>
      <c r="AC12" s="67"/>
      <c r="AD12" s="67"/>
      <c r="AE12" s="67"/>
    </row>
    <row r="13" spans="1:31" s="60" customFormat="1" ht="15" hidden="1" customHeight="1" x14ac:dyDescent="0.25">
      <c r="A13" s="42" t="s">
        <v>42</v>
      </c>
      <c r="B13" s="103">
        <v>38</v>
      </c>
      <c r="C13" s="104">
        <v>0</v>
      </c>
      <c r="D13" s="105">
        <f>SUM(G13-C13)</f>
        <v>0</v>
      </c>
      <c r="E13" s="106" t="e">
        <f>CONCATENATE(X13,$U$4)</f>
        <v>#DIV/0!</v>
      </c>
      <c r="F13" s="67"/>
      <c r="G13" s="104">
        <v>0</v>
      </c>
      <c r="H13" s="107" t="e">
        <f>SUM(1)-(D13/L13)</f>
        <v>#DIV/0!</v>
      </c>
      <c r="I13" s="115"/>
      <c r="J13" s="108"/>
      <c r="K13" s="108"/>
      <c r="L13" s="108"/>
      <c r="M13" s="105">
        <v>0.88402777777777786</v>
      </c>
      <c r="N13" s="108"/>
      <c r="O13" s="105">
        <v>0.8902777777777775</v>
      </c>
      <c r="P13" s="105"/>
      <c r="Q13" s="105"/>
      <c r="R13" s="52"/>
      <c r="U13" s="110"/>
      <c r="V13" s="111">
        <f t="shared" si="0"/>
        <v>0</v>
      </c>
      <c r="W13" s="112" t="e">
        <f t="shared" si="1"/>
        <v>#DIV/0!</v>
      </c>
      <c r="X13" s="113" t="e">
        <f t="shared" si="2"/>
        <v>#DIV/0!</v>
      </c>
      <c r="AA13" s="65"/>
      <c r="AB13" s="65"/>
      <c r="AC13" s="67"/>
      <c r="AD13" s="67"/>
      <c r="AE13" s="67"/>
    </row>
    <row r="14" spans="1:31" s="60" customFormat="1" ht="15" hidden="1" customHeight="1" x14ac:dyDescent="0.25">
      <c r="A14" s="42" t="s">
        <v>81</v>
      </c>
      <c r="B14" s="103">
        <v>40</v>
      </c>
      <c r="C14" s="104">
        <v>0</v>
      </c>
      <c r="D14" s="105">
        <f>SUM(G14-C14)</f>
        <v>0</v>
      </c>
      <c r="E14" s="106" t="e">
        <f>CONCATENATE(X14,$U$4)</f>
        <v>#DIV/0!</v>
      </c>
      <c r="F14" s="67"/>
      <c r="G14" s="104">
        <v>0</v>
      </c>
      <c r="H14" s="107" t="e">
        <f>SUM(1)-(D14/L14)</f>
        <v>#DIV/0!</v>
      </c>
      <c r="I14" s="108"/>
      <c r="J14" s="108"/>
      <c r="K14" s="108"/>
      <c r="L14" s="108"/>
      <c r="M14" s="105">
        <v>0.89930555555555558</v>
      </c>
      <c r="N14" s="105"/>
      <c r="O14" s="108"/>
      <c r="P14" s="105"/>
      <c r="Q14" s="108"/>
      <c r="R14" s="52"/>
      <c r="U14" s="110"/>
      <c r="V14" s="111">
        <f t="shared" si="0"/>
        <v>0</v>
      </c>
      <c r="W14" s="112" t="e">
        <f t="shared" si="1"/>
        <v>#DIV/0!</v>
      </c>
      <c r="X14" s="113" t="e">
        <f t="shared" si="2"/>
        <v>#DIV/0!</v>
      </c>
      <c r="AA14" s="65"/>
      <c r="AB14" s="65"/>
      <c r="AC14" s="67"/>
      <c r="AD14" s="67"/>
      <c r="AE14" s="67"/>
    </row>
    <row r="15" spans="1:31" s="60" customFormat="1" ht="15" hidden="1" customHeight="1" x14ac:dyDescent="0.25">
      <c r="A15" s="42" t="s">
        <v>80</v>
      </c>
      <c r="B15" s="103">
        <v>41</v>
      </c>
      <c r="C15" s="104">
        <v>0</v>
      </c>
      <c r="D15" s="105">
        <f>SUM(G15-C15)</f>
        <v>0</v>
      </c>
      <c r="E15" s="106" t="e">
        <f>CONCATENATE(X15,$U$4)</f>
        <v>#DIV/0!</v>
      </c>
      <c r="F15" s="67"/>
      <c r="G15" s="104">
        <v>0</v>
      </c>
      <c r="H15" s="107" t="e">
        <f>SUM(1)-(D15/L15)</f>
        <v>#DIV/0!</v>
      </c>
      <c r="I15" s="108"/>
      <c r="J15" s="108"/>
      <c r="K15" s="108"/>
      <c r="L15" s="108"/>
      <c r="M15" s="105">
        <v>0.9277777777777777</v>
      </c>
      <c r="N15" s="105"/>
      <c r="O15" s="108"/>
      <c r="P15" s="105"/>
      <c r="Q15" s="108"/>
      <c r="R15" s="52"/>
      <c r="U15" s="110"/>
      <c r="V15" s="111">
        <f t="shared" si="0"/>
        <v>0</v>
      </c>
      <c r="W15" s="112" t="e">
        <f t="shared" si="1"/>
        <v>#DIV/0!</v>
      </c>
      <c r="X15" s="113" t="e">
        <f t="shared" si="2"/>
        <v>#DIV/0!</v>
      </c>
      <c r="AA15" s="65"/>
      <c r="AB15" s="65"/>
      <c r="AC15" s="65"/>
      <c r="AD15" s="65"/>
      <c r="AE15" s="65"/>
    </row>
    <row r="16" spans="1:31" s="60" customFormat="1" ht="15" hidden="1" customHeight="1" x14ac:dyDescent="0.2">
      <c r="A16" s="42" t="s">
        <v>41</v>
      </c>
      <c r="B16" s="103">
        <v>42</v>
      </c>
      <c r="C16" s="104">
        <v>0</v>
      </c>
      <c r="D16" s="105">
        <f>SUM(G16-C16)</f>
        <v>0</v>
      </c>
      <c r="E16" s="106" t="e">
        <f>CONCATENATE(X16,$U$4)</f>
        <v>#DIV/0!</v>
      </c>
      <c r="F16" s="67"/>
      <c r="G16" s="104">
        <v>0</v>
      </c>
      <c r="H16" s="107" t="e">
        <f>SUM(1)-(D16/L16)</f>
        <v>#DIV/0!</v>
      </c>
      <c r="I16" s="115"/>
      <c r="J16" s="105"/>
      <c r="K16" s="105"/>
      <c r="L16" s="105"/>
      <c r="M16" s="105">
        <v>0.9375</v>
      </c>
      <c r="N16" s="105">
        <v>1.1527777777777779</v>
      </c>
      <c r="O16" s="105">
        <v>0.93333333333333335</v>
      </c>
      <c r="P16" s="105">
        <v>1.0652777777777778</v>
      </c>
      <c r="Q16" s="105">
        <v>1.054861111111111</v>
      </c>
      <c r="R16" s="52"/>
      <c r="U16" s="110"/>
      <c r="V16" s="111">
        <f t="shared" si="0"/>
        <v>0</v>
      </c>
      <c r="W16" s="112" t="e">
        <f t="shared" si="1"/>
        <v>#DIV/0!</v>
      </c>
      <c r="X16" s="113" t="e">
        <f t="shared" si="2"/>
        <v>#DIV/0!</v>
      </c>
      <c r="AA16" s="65"/>
      <c r="AB16" s="65"/>
      <c r="AC16" s="65"/>
      <c r="AD16" s="65"/>
      <c r="AE16" s="65"/>
    </row>
    <row r="17" spans="1:31" s="60" customFormat="1" ht="15" hidden="1" customHeight="1" x14ac:dyDescent="0.25">
      <c r="A17" s="70" t="s">
        <v>70</v>
      </c>
      <c r="B17" s="103">
        <v>43</v>
      </c>
      <c r="C17" s="104">
        <v>0</v>
      </c>
      <c r="D17" s="118">
        <f>SUM(G17-C17)</f>
        <v>0</v>
      </c>
      <c r="E17" s="106" t="e">
        <f>CONCATENATE(X17,$U$4)</f>
        <v>#DIV/0!</v>
      </c>
      <c r="F17" s="67"/>
      <c r="G17" s="104">
        <v>0</v>
      </c>
      <c r="H17" s="107" t="e">
        <f>SUM(1)-(D17/L17)</f>
        <v>#DIV/0!</v>
      </c>
      <c r="I17" s="119"/>
      <c r="J17" s="119"/>
      <c r="K17" s="119"/>
      <c r="L17" s="119"/>
      <c r="M17" s="118">
        <v>0.97430555555555554</v>
      </c>
      <c r="N17" s="118">
        <v>1.0597222222222222</v>
      </c>
      <c r="O17" s="119"/>
      <c r="P17" s="118"/>
      <c r="Q17" s="119"/>
      <c r="R17" s="52"/>
      <c r="U17" s="110"/>
      <c r="V17" s="111">
        <f t="shared" si="0"/>
        <v>0</v>
      </c>
      <c r="W17" s="112" t="e">
        <f t="shared" si="1"/>
        <v>#DIV/0!</v>
      </c>
      <c r="X17" s="113" t="e">
        <f t="shared" si="2"/>
        <v>#DIV/0!</v>
      </c>
      <c r="AA17" s="65"/>
      <c r="AB17" s="65"/>
      <c r="AC17" s="65"/>
      <c r="AD17" s="65"/>
      <c r="AE17" s="65"/>
    </row>
    <row r="18" spans="1:31" s="95" customFormat="1" ht="15" hidden="1" customHeight="1" x14ac:dyDescent="0.25">
      <c r="A18" s="131" t="s">
        <v>114</v>
      </c>
      <c r="B18" s="103">
        <v>48</v>
      </c>
      <c r="C18" s="104">
        <v>0</v>
      </c>
      <c r="D18" s="105">
        <f>SUM(G18-C18)</f>
        <v>0</v>
      </c>
      <c r="E18" s="106" t="e">
        <f>CONCATENATE(X18,$U$4)</f>
        <v>#DIV/0!</v>
      </c>
      <c r="F18" s="67"/>
      <c r="G18" s="104">
        <v>0</v>
      </c>
      <c r="H18" s="107" t="e">
        <f>SUM(1)-(D18/L18)</f>
        <v>#DIV/0!</v>
      </c>
      <c r="I18" s="119"/>
      <c r="J18" s="119"/>
      <c r="K18" s="119"/>
      <c r="L18" s="108"/>
      <c r="M18" s="105"/>
      <c r="N18" s="105"/>
      <c r="O18" s="119"/>
      <c r="P18" s="105"/>
      <c r="Q18" s="108"/>
      <c r="R18" s="52"/>
      <c r="U18" s="120"/>
      <c r="V18" s="121">
        <f t="shared" si="0"/>
        <v>0</v>
      </c>
      <c r="W18" s="122" t="e">
        <f t="shared" si="1"/>
        <v>#DIV/0!</v>
      </c>
      <c r="X18" s="123" t="e">
        <f t="shared" si="2"/>
        <v>#DIV/0!</v>
      </c>
      <c r="AA18" s="99"/>
      <c r="AB18" s="99"/>
      <c r="AC18" s="99"/>
      <c r="AD18" s="99"/>
      <c r="AE18" s="99"/>
    </row>
    <row r="19" spans="1:31" s="60" customFormat="1" ht="15" hidden="1" customHeight="1" x14ac:dyDescent="0.25">
      <c r="A19" s="131" t="s">
        <v>115</v>
      </c>
      <c r="B19" s="103">
        <v>49</v>
      </c>
      <c r="C19" s="104">
        <v>0</v>
      </c>
      <c r="D19" s="105">
        <f>SUM(G19-C19)</f>
        <v>0</v>
      </c>
      <c r="E19" s="106" t="e">
        <f>CONCATENATE(X19,$U$4)</f>
        <v>#DIV/0!</v>
      </c>
      <c r="F19" s="52"/>
      <c r="G19" s="104">
        <v>0</v>
      </c>
      <c r="H19" s="107" t="e">
        <f>SUM(1)-(D19/L19)</f>
        <v>#DIV/0!</v>
      </c>
      <c r="I19" s="108"/>
      <c r="J19" s="108"/>
      <c r="K19" s="108"/>
      <c r="L19" s="108"/>
      <c r="M19" s="105"/>
      <c r="N19" s="105"/>
      <c r="O19" s="108"/>
      <c r="P19" s="105"/>
      <c r="Q19" s="108"/>
      <c r="R19" s="52"/>
      <c r="U19" s="110"/>
      <c r="V19" s="111">
        <f t="shared" si="0"/>
        <v>0</v>
      </c>
      <c r="W19" s="112" t="e">
        <f t="shared" si="1"/>
        <v>#DIV/0!</v>
      </c>
      <c r="X19" s="113" t="e">
        <f t="shared" si="2"/>
        <v>#DIV/0!</v>
      </c>
    </row>
    <row r="20" spans="1:31" s="60" customFormat="1" ht="15" hidden="1" customHeight="1" x14ac:dyDescent="0.25">
      <c r="A20" s="42" t="s">
        <v>90</v>
      </c>
      <c r="B20" s="103">
        <v>50</v>
      </c>
      <c r="C20" s="104">
        <v>0</v>
      </c>
      <c r="D20" s="105">
        <f>SUM(G20-C20)</f>
        <v>0</v>
      </c>
      <c r="E20" s="106" t="e">
        <f>CONCATENATE(X20,$U$4)</f>
        <v>#DIV/0!</v>
      </c>
      <c r="F20" s="52"/>
      <c r="G20" s="104">
        <v>0</v>
      </c>
      <c r="H20" s="107" t="e">
        <f>SUM(1)-(D20/L20)</f>
        <v>#DIV/0!</v>
      </c>
      <c r="I20" s="108"/>
      <c r="J20" s="108"/>
      <c r="K20" s="108"/>
      <c r="L20" s="108"/>
      <c r="M20" s="105">
        <v>1.3263888888888891</v>
      </c>
      <c r="N20" s="105"/>
      <c r="O20" s="108"/>
      <c r="P20" s="105"/>
      <c r="Q20" s="108"/>
      <c r="R20" s="52"/>
      <c r="U20" s="110"/>
      <c r="V20" s="111">
        <f t="shared" si="0"/>
        <v>0</v>
      </c>
      <c r="W20" s="112" t="e">
        <f t="shared" si="1"/>
        <v>#DIV/0!</v>
      </c>
      <c r="X20" s="113" t="e">
        <f t="shared" si="2"/>
        <v>#DIV/0!</v>
      </c>
    </row>
    <row r="21" spans="1:31" s="60" customFormat="1" ht="15" hidden="1" customHeight="1" x14ac:dyDescent="0.25">
      <c r="A21" s="42" t="s">
        <v>116</v>
      </c>
      <c r="B21" s="103">
        <v>1</v>
      </c>
      <c r="C21" s="104">
        <v>0</v>
      </c>
      <c r="D21" s="105">
        <f>SUM(G21-C21)</f>
        <v>0</v>
      </c>
      <c r="E21" s="106" t="e">
        <f>CONCATENATE(X21,$U$4)</f>
        <v>#DIV/0!</v>
      </c>
      <c r="F21" s="52"/>
      <c r="G21" s="104">
        <v>0</v>
      </c>
      <c r="H21" s="107">
        <f>SUM(1)-(D21/L21)</f>
        <v>1</v>
      </c>
      <c r="I21" s="108"/>
      <c r="J21" s="105"/>
      <c r="K21" s="105"/>
      <c r="L21" s="109">
        <v>0.84375</v>
      </c>
      <c r="M21" s="109"/>
      <c r="N21" s="109"/>
      <c r="O21" s="109">
        <v>0.8701388888888888</v>
      </c>
      <c r="P21" s="109">
        <v>0.90833333333333333</v>
      </c>
      <c r="Q21" s="109">
        <v>0.89583333333333337</v>
      </c>
      <c r="R21" s="91"/>
      <c r="U21" s="110"/>
      <c r="V21" s="111">
        <f t="shared" si="0"/>
        <v>0</v>
      </c>
      <c r="W21" s="112" t="e">
        <f t="shared" si="1"/>
        <v>#DIV/0!</v>
      </c>
      <c r="X21" s="113" t="e">
        <f t="shared" si="2"/>
        <v>#DIV/0!</v>
      </c>
    </row>
    <row r="22" spans="1:31" s="60" customFormat="1" ht="15" hidden="1" customHeight="1" x14ac:dyDescent="0.25">
      <c r="A22" s="68" t="s">
        <v>62</v>
      </c>
      <c r="B22" s="103">
        <v>2</v>
      </c>
      <c r="C22" s="104">
        <v>0</v>
      </c>
      <c r="D22" s="114">
        <f>SUM(G22-C22)</f>
        <v>0</v>
      </c>
      <c r="E22" s="106" t="e">
        <f>CONCATENATE(X22,$U$4)</f>
        <v>#DIV/0!</v>
      </c>
      <c r="F22" s="52"/>
      <c r="G22" s="104">
        <v>0</v>
      </c>
      <c r="H22" s="107">
        <f>SUM(1)-(D22/L22)</f>
        <v>1</v>
      </c>
      <c r="I22" s="115"/>
      <c r="J22" s="108"/>
      <c r="K22" s="108"/>
      <c r="L22" s="114">
        <v>0.87708333333333344</v>
      </c>
      <c r="M22" s="116">
        <v>0.93402777777777757</v>
      </c>
      <c r="N22" s="105">
        <v>0.90486111111111101</v>
      </c>
      <c r="O22" s="108"/>
      <c r="P22" s="105">
        <v>0.99305555555555503</v>
      </c>
      <c r="Q22" s="105">
        <v>0.96250000000000002</v>
      </c>
      <c r="R22" s="52"/>
      <c r="U22" s="110"/>
      <c r="V22" s="111">
        <f t="shared" si="0"/>
        <v>0</v>
      </c>
      <c r="W22" s="112" t="e">
        <f t="shared" si="1"/>
        <v>#DIV/0!</v>
      </c>
      <c r="X22" s="113" t="e">
        <f t="shared" si="2"/>
        <v>#DIV/0!</v>
      </c>
    </row>
    <row r="23" spans="1:31" s="60" customFormat="1" ht="15" hidden="1" customHeight="1" x14ac:dyDescent="0.25">
      <c r="A23" s="42" t="s">
        <v>89</v>
      </c>
      <c r="B23" s="103">
        <v>3</v>
      </c>
      <c r="C23" s="104">
        <v>0</v>
      </c>
      <c r="D23" s="105">
        <f>SUM(G23-C23)</f>
        <v>0</v>
      </c>
      <c r="E23" s="106" t="e">
        <f>CONCATENATE(X23,$U$4)</f>
        <v>#DIV/0!</v>
      </c>
      <c r="F23" s="52"/>
      <c r="G23" s="104">
        <v>0</v>
      </c>
      <c r="H23" s="107">
        <f>SUM(1)-(D23/L23)</f>
        <v>1</v>
      </c>
      <c r="I23" s="108"/>
      <c r="J23" s="108"/>
      <c r="K23" s="108"/>
      <c r="L23" s="105">
        <v>0.87986111111111109</v>
      </c>
      <c r="M23" s="117">
        <v>0.84444444444444444</v>
      </c>
      <c r="N23" s="105"/>
      <c r="O23" s="108"/>
      <c r="P23" s="105"/>
      <c r="Q23" s="108"/>
      <c r="R23" s="52"/>
      <c r="U23" s="110"/>
      <c r="V23" s="111">
        <f t="shared" si="0"/>
        <v>0</v>
      </c>
      <c r="W23" s="112" t="e">
        <f t="shared" si="1"/>
        <v>#DIV/0!</v>
      </c>
      <c r="X23" s="113" t="e">
        <f t="shared" si="2"/>
        <v>#DIV/0!</v>
      </c>
    </row>
    <row r="24" spans="1:31" s="60" customFormat="1" ht="15" hidden="1" customHeight="1" x14ac:dyDescent="0.25">
      <c r="A24" s="42" t="s">
        <v>61</v>
      </c>
      <c r="B24" s="103">
        <v>5</v>
      </c>
      <c r="C24" s="104">
        <v>0</v>
      </c>
      <c r="D24" s="105">
        <f>SUM(G24-C24)</f>
        <v>0</v>
      </c>
      <c r="E24" s="106" t="e">
        <f>CONCATENATE(X24,$U$4)</f>
        <v>#DIV/0!</v>
      </c>
      <c r="F24" s="52"/>
      <c r="G24" s="104">
        <v>0</v>
      </c>
      <c r="H24" s="107">
        <f>SUM(1)-(D24/L24)</f>
        <v>1</v>
      </c>
      <c r="I24" s="108"/>
      <c r="J24" s="108"/>
      <c r="K24" s="108"/>
      <c r="L24" s="105">
        <v>0.92152777777777839</v>
      </c>
      <c r="M24" s="117"/>
      <c r="N24" s="108"/>
      <c r="O24" s="108"/>
      <c r="P24" s="105">
        <v>0.98402777777777783</v>
      </c>
      <c r="Q24" s="105">
        <v>1.0048611111111112</v>
      </c>
      <c r="R24" s="52"/>
      <c r="U24" s="110"/>
      <c r="V24" s="111">
        <f t="shared" si="0"/>
        <v>0</v>
      </c>
      <c r="W24" s="112" t="e">
        <f t="shared" si="1"/>
        <v>#DIV/0!</v>
      </c>
      <c r="X24" s="113" t="e">
        <f t="shared" si="2"/>
        <v>#DIV/0!</v>
      </c>
    </row>
    <row r="25" spans="1:31" s="60" customFormat="1" ht="15" hidden="1" customHeight="1" x14ac:dyDescent="0.25">
      <c r="A25" s="42" t="s">
        <v>83</v>
      </c>
      <c r="B25" s="103">
        <v>9</v>
      </c>
      <c r="C25" s="104">
        <v>0</v>
      </c>
      <c r="D25" s="105">
        <f>SUM(G25-C25)</f>
        <v>0</v>
      </c>
      <c r="E25" s="106" t="e">
        <f>CONCATENATE(X25,$U$4)</f>
        <v>#DIV/0!</v>
      </c>
      <c r="F25" s="52"/>
      <c r="G25" s="104">
        <v>0</v>
      </c>
      <c r="H25" s="107">
        <f>SUM(1)-(D25/L25)</f>
        <v>1</v>
      </c>
      <c r="I25" s="108"/>
      <c r="J25" s="108"/>
      <c r="K25" s="108"/>
      <c r="L25" s="105">
        <v>0.96805555555555611</v>
      </c>
      <c r="M25" s="117">
        <v>0.93402777777777768</v>
      </c>
      <c r="N25" s="105"/>
      <c r="O25" s="108"/>
      <c r="P25" s="105"/>
      <c r="Q25" s="108"/>
      <c r="R25" s="52"/>
      <c r="U25" s="110"/>
      <c r="V25" s="111">
        <f t="shared" si="0"/>
        <v>0</v>
      </c>
      <c r="W25" s="112" t="e">
        <f t="shared" si="1"/>
        <v>#DIV/0!</v>
      </c>
      <c r="X25" s="113" t="e">
        <f t="shared" si="2"/>
        <v>#DIV/0!</v>
      </c>
    </row>
    <row r="26" spans="1:31" s="60" customFormat="1" ht="15" hidden="1" customHeight="1" x14ac:dyDescent="0.25">
      <c r="A26" s="42" t="s">
        <v>99</v>
      </c>
      <c r="B26" s="103">
        <v>10</v>
      </c>
      <c r="C26" s="104">
        <v>0</v>
      </c>
      <c r="D26" s="105">
        <f>SUM(G26-C26)</f>
        <v>0</v>
      </c>
      <c r="E26" s="106" t="e">
        <f>CONCATENATE(X26,$U$4)</f>
        <v>#DIV/0!</v>
      </c>
      <c r="F26" s="52"/>
      <c r="G26" s="104">
        <v>0</v>
      </c>
      <c r="H26" s="107">
        <f>SUM(1)-(D26/L26)</f>
        <v>1</v>
      </c>
      <c r="I26" s="108"/>
      <c r="J26" s="108"/>
      <c r="K26" s="108"/>
      <c r="L26" s="105">
        <v>0.97361111111111176</v>
      </c>
      <c r="M26" s="117"/>
      <c r="N26" s="105"/>
      <c r="O26" s="108"/>
      <c r="P26" s="105"/>
      <c r="Q26" s="108"/>
      <c r="R26" s="52"/>
      <c r="U26" s="110"/>
      <c r="V26" s="111">
        <f t="shared" si="0"/>
        <v>0</v>
      </c>
      <c r="W26" s="112" t="e">
        <f t="shared" si="1"/>
        <v>#DIV/0!</v>
      </c>
      <c r="X26" s="113" t="e">
        <f t="shared" si="2"/>
        <v>#DIV/0!</v>
      </c>
    </row>
    <row r="27" spans="1:31" s="60" customFormat="1" ht="15" hidden="1" customHeight="1" x14ac:dyDescent="0.2">
      <c r="A27" s="42" t="s">
        <v>37</v>
      </c>
      <c r="B27" s="103">
        <v>13</v>
      </c>
      <c r="C27" s="104">
        <v>0</v>
      </c>
      <c r="D27" s="105">
        <f>SUM(G27-C27)</f>
        <v>0</v>
      </c>
      <c r="E27" s="106" t="e">
        <f>CONCATENATE(X27,$U$4)</f>
        <v>#DIV/0!</v>
      </c>
      <c r="F27" s="52"/>
      <c r="G27" s="104">
        <v>0</v>
      </c>
      <c r="H27" s="107">
        <f>SUM(1)-(D27/L27)</f>
        <v>1</v>
      </c>
      <c r="I27" s="115"/>
      <c r="J27" s="105"/>
      <c r="K27" s="105"/>
      <c r="L27" s="109">
        <v>1.0104166666666672</v>
      </c>
      <c r="M27" s="109"/>
      <c r="N27" s="109">
        <v>1.0326388888888889</v>
      </c>
      <c r="O27" s="109">
        <v>1.0291666666666666</v>
      </c>
      <c r="P27" s="109">
        <v>1.1159722222222224</v>
      </c>
      <c r="Q27" s="109">
        <v>1.2222222222222221</v>
      </c>
      <c r="R27" s="91"/>
      <c r="U27" s="110"/>
      <c r="V27" s="111">
        <f t="shared" si="0"/>
        <v>0</v>
      </c>
      <c r="W27" s="112" t="e">
        <f t="shared" si="1"/>
        <v>#DIV/0!</v>
      </c>
      <c r="X27" s="113" t="e">
        <f t="shared" si="2"/>
        <v>#DIV/0!</v>
      </c>
    </row>
    <row r="28" spans="1:31" s="60" customFormat="1" ht="15" hidden="1" customHeight="1" x14ac:dyDescent="0.25">
      <c r="A28" s="42" t="s">
        <v>92</v>
      </c>
      <c r="B28" s="103">
        <v>15</v>
      </c>
      <c r="C28" s="104">
        <v>0</v>
      </c>
      <c r="D28" s="105">
        <f>SUM(G28-C28)</f>
        <v>0</v>
      </c>
      <c r="E28" s="106" t="e">
        <f>CONCATENATE(X28,$U$4)</f>
        <v>#DIV/0!</v>
      </c>
      <c r="F28" s="52"/>
      <c r="G28" s="104">
        <v>0</v>
      </c>
      <c r="H28" s="107">
        <f>SUM(1)-(D28/L28)</f>
        <v>1</v>
      </c>
      <c r="I28" s="108"/>
      <c r="J28" s="108"/>
      <c r="K28" s="108"/>
      <c r="L28" s="105">
        <v>1.0430555555555554</v>
      </c>
      <c r="M28" s="117">
        <v>1.0347222222222221</v>
      </c>
      <c r="N28" s="105"/>
      <c r="O28" s="108"/>
      <c r="P28" s="105"/>
      <c r="Q28" s="108"/>
      <c r="R28" s="52"/>
      <c r="U28" s="110"/>
      <c r="V28" s="111">
        <f t="shared" si="0"/>
        <v>0</v>
      </c>
      <c r="W28" s="112" t="e">
        <f t="shared" si="1"/>
        <v>#DIV/0!</v>
      </c>
      <c r="X28" s="113" t="e">
        <f t="shared" si="2"/>
        <v>#DIV/0!</v>
      </c>
    </row>
    <row r="29" spans="1:31" s="60" customFormat="1" ht="15" hidden="1" customHeight="1" x14ac:dyDescent="0.25">
      <c r="A29" s="42" t="s">
        <v>64</v>
      </c>
      <c r="B29" s="103">
        <v>17</v>
      </c>
      <c r="C29" s="104">
        <v>0</v>
      </c>
      <c r="D29" s="105">
        <f>SUM(G29-C29)</f>
        <v>0</v>
      </c>
      <c r="E29" s="106" t="e">
        <f>CONCATENATE(X29,$U$4)</f>
        <v>#DIV/0!</v>
      </c>
      <c r="F29" s="52"/>
      <c r="G29" s="104">
        <v>0</v>
      </c>
      <c r="H29" s="107">
        <f>SUM(1)-(D29/L29)</f>
        <v>1</v>
      </c>
      <c r="I29" s="108"/>
      <c r="J29" s="108"/>
      <c r="K29" s="108"/>
      <c r="L29" s="105">
        <v>1.0666666666666671</v>
      </c>
      <c r="M29" s="117">
        <v>1.0847222222222221</v>
      </c>
      <c r="N29" s="108"/>
      <c r="O29" s="108"/>
      <c r="P29" s="105">
        <v>1.3222222222222222</v>
      </c>
      <c r="Q29" s="108"/>
      <c r="R29" s="52"/>
      <c r="U29" s="110"/>
      <c r="V29" s="111">
        <f t="shared" si="0"/>
        <v>0</v>
      </c>
      <c r="W29" s="112" t="e">
        <f t="shared" si="1"/>
        <v>#DIV/0!</v>
      </c>
      <c r="X29" s="113" t="e">
        <f t="shared" si="2"/>
        <v>#DIV/0!</v>
      </c>
    </row>
    <row r="30" spans="1:31" s="60" customFormat="1" ht="15" hidden="1" customHeight="1" x14ac:dyDescent="0.25">
      <c r="A30" s="42" t="s">
        <v>84</v>
      </c>
      <c r="B30" s="103">
        <v>18</v>
      </c>
      <c r="C30" s="104">
        <v>0</v>
      </c>
      <c r="D30" s="105">
        <f>SUM(G30-C30)</f>
        <v>0</v>
      </c>
      <c r="E30" s="106" t="e">
        <f>CONCATENATE(X30,$U$4)</f>
        <v>#DIV/0!</v>
      </c>
      <c r="F30" s="52"/>
      <c r="G30" s="104">
        <v>0</v>
      </c>
      <c r="H30" s="107">
        <f>SUM(1)-(D30/L30)</f>
        <v>1</v>
      </c>
      <c r="I30" s="108"/>
      <c r="J30" s="108"/>
      <c r="K30" s="108"/>
      <c r="L30" s="105">
        <v>1.0784722222222223</v>
      </c>
      <c r="M30" s="117">
        <v>1.0784722222222223</v>
      </c>
      <c r="N30" s="105"/>
      <c r="O30" s="108"/>
      <c r="P30" s="105"/>
      <c r="Q30" s="108"/>
      <c r="R30" s="52"/>
      <c r="U30" s="110"/>
      <c r="V30" s="111">
        <f t="shared" si="0"/>
        <v>0</v>
      </c>
      <c r="W30" s="112" t="e">
        <f t="shared" si="1"/>
        <v>#DIV/0!</v>
      </c>
      <c r="X30" s="113" t="e">
        <f t="shared" si="2"/>
        <v>#DIV/0!</v>
      </c>
    </row>
    <row r="31" spans="1:31" s="60" customFormat="1" ht="15" hidden="1" customHeight="1" x14ac:dyDescent="0.25">
      <c r="A31" s="42" t="s">
        <v>102</v>
      </c>
      <c r="B31" s="103">
        <v>19</v>
      </c>
      <c r="C31" s="104">
        <v>0</v>
      </c>
      <c r="D31" s="105">
        <f>SUM(G31-C31)</f>
        <v>0</v>
      </c>
      <c r="E31" s="106" t="e">
        <f>CONCATENATE(X31,$U$4)</f>
        <v>#DIV/0!</v>
      </c>
      <c r="F31" s="52"/>
      <c r="G31" s="104">
        <v>0</v>
      </c>
      <c r="H31" s="107">
        <f>SUM(1)-(D31/L31)</f>
        <v>1</v>
      </c>
      <c r="I31" s="108"/>
      <c r="J31" s="108"/>
      <c r="K31" s="108"/>
      <c r="L31" s="105">
        <v>1.0826388888888896</v>
      </c>
      <c r="M31" s="117"/>
      <c r="N31" s="105"/>
      <c r="O31" s="108"/>
      <c r="P31" s="105"/>
      <c r="Q31" s="108"/>
      <c r="R31" s="52"/>
      <c r="U31" s="110"/>
      <c r="V31" s="111">
        <f t="shared" si="0"/>
        <v>0</v>
      </c>
      <c r="W31" s="112" t="e">
        <f t="shared" si="1"/>
        <v>#DIV/0!</v>
      </c>
      <c r="X31" s="113" t="e">
        <f t="shared" si="2"/>
        <v>#DIV/0!</v>
      </c>
    </row>
    <row r="32" spans="1:31" s="60" customFormat="1" ht="15" hidden="1" customHeight="1" x14ac:dyDescent="0.25">
      <c r="A32" s="42" t="s">
        <v>103</v>
      </c>
      <c r="B32" s="103">
        <v>24</v>
      </c>
      <c r="C32" s="104">
        <v>0</v>
      </c>
      <c r="D32" s="105">
        <f>SUM(G32-C32)</f>
        <v>0</v>
      </c>
      <c r="E32" s="130" t="e">
        <f>CONCATENATE(X32,$U$4)</f>
        <v>#DIV/0!</v>
      </c>
      <c r="F32" s="52"/>
      <c r="G32" s="104">
        <v>0</v>
      </c>
      <c r="H32" s="107">
        <f>SUM(1)-(D32/L32)</f>
        <v>1</v>
      </c>
      <c r="I32" s="108"/>
      <c r="J32" s="108"/>
      <c r="K32" s="108"/>
      <c r="L32" s="105">
        <v>1.1361111111111113</v>
      </c>
      <c r="M32" s="117"/>
      <c r="N32" s="105"/>
      <c r="O32" s="108"/>
      <c r="P32" s="105"/>
      <c r="Q32" s="108"/>
      <c r="R32" s="52"/>
      <c r="U32" s="110"/>
      <c r="V32" s="111">
        <f t="shared" si="0"/>
        <v>0</v>
      </c>
      <c r="W32" s="112" t="e">
        <f t="shared" si="1"/>
        <v>#DIV/0!</v>
      </c>
      <c r="X32" s="113" t="e">
        <f t="shared" si="2"/>
        <v>#DIV/0!</v>
      </c>
    </row>
    <row r="33" spans="1:24" s="60" customFormat="1" ht="15" hidden="1" customHeight="1" x14ac:dyDescent="0.25">
      <c r="A33" s="42" t="s">
        <v>98</v>
      </c>
      <c r="B33" s="103">
        <v>28</v>
      </c>
      <c r="C33" s="104">
        <v>0</v>
      </c>
      <c r="D33" s="105">
        <f>SUM(G33-C33)</f>
        <v>0</v>
      </c>
      <c r="E33" s="106" t="e">
        <f>CONCATENATE(X33,$U$4)</f>
        <v>#DIV/0!</v>
      </c>
      <c r="F33" s="52"/>
      <c r="G33" s="104">
        <v>0</v>
      </c>
      <c r="H33" s="107">
        <f>SUM(1)-(D33/L33)</f>
        <v>1</v>
      </c>
      <c r="I33" s="108"/>
      <c r="J33" s="108"/>
      <c r="K33" s="108"/>
      <c r="L33" s="105">
        <v>1.2284722222222222</v>
      </c>
      <c r="M33" s="117"/>
      <c r="N33" s="105"/>
      <c r="O33" s="108"/>
      <c r="P33" s="105"/>
      <c r="Q33" s="108"/>
      <c r="R33" s="52"/>
      <c r="U33" s="110"/>
      <c r="V33" s="111">
        <f t="shared" si="0"/>
        <v>0</v>
      </c>
      <c r="W33" s="112" t="e">
        <f t="shared" si="1"/>
        <v>#DIV/0!</v>
      </c>
      <c r="X33" s="113" t="e">
        <f t="shared" si="2"/>
        <v>#DIV/0!</v>
      </c>
    </row>
    <row r="34" spans="1:24" s="60" customFormat="1" x14ac:dyDescent="0.25">
      <c r="A34" s="68" t="s">
        <v>129</v>
      </c>
      <c r="B34" s="74">
        <v>47</v>
      </c>
      <c r="C34" s="69">
        <v>0.41666666666666669</v>
      </c>
      <c r="D34" s="105">
        <f>SUM(G34-C34)</f>
        <v>0.79374999999999996</v>
      </c>
      <c r="E34" s="106" t="str">
        <f>CONCATENATE(X34,$U$4)</f>
        <v>26.77 mph</v>
      </c>
      <c r="F34" s="52"/>
      <c r="G34" s="69">
        <v>1.2104166666666667</v>
      </c>
      <c r="H34" s="107" t="e">
        <f>SUM(1)-(D34/L34)</f>
        <v>#DIV/0!</v>
      </c>
      <c r="I34" s="108"/>
      <c r="J34" s="108"/>
      <c r="K34" s="108"/>
      <c r="L34" s="108"/>
      <c r="M34" s="105"/>
      <c r="N34" s="105"/>
      <c r="O34" s="108"/>
      <c r="P34" s="105"/>
      <c r="Q34" s="108"/>
      <c r="R34" s="52"/>
      <c r="U34" s="110"/>
      <c r="V34" s="111">
        <f t="shared" si="0"/>
        <v>1.3229166666666665E-2</v>
      </c>
      <c r="W34" s="112">
        <f t="shared" si="1"/>
        <v>26.771653543307092</v>
      </c>
      <c r="X34" s="113">
        <f t="shared" si="2"/>
        <v>26.77</v>
      </c>
    </row>
    <row r="35" spans="1:24" s="60" customFormat="1" x14ac:dyDescent="0.25">
      <c r="A35" s="68" t="s">
        <v>82</v>
      </c>
      <c r="B35" s="74">
        <v>37</v>
      </c>
      <c r="C35" s="69">
        <v>0.35416666666666669</v>
      </c>
      <c r="D35" s="105">
        <f>SUM(G35-C35)</f>
        <v>0.80694444444444446</v>
      </c>
      <c r="E35" s="106" t="str">
        <f>CONCATENATE(X35,$U$4)</f>
        <v>26.33 mph</v>
      </c>
      <c r="F35" s="52"/>
      <c r="G35" s="69">
        <v>1.1611111111111112</v>
      </c>
      <c r="H35" s="107" t="e">
        <f>SUM(1)-(D35/L35)</f>
        <v>#DIV/0!</v>
      </c>
      <c r="I35" s="108"/>
      <c r="J35" s="108"/>
      <c r="K35" s="108"/>
      <c r="L35" s="108"/>
      <c r="M35" s="105">
        <v>0.80486111111111125</v>
      </c>
      <c r="N35" s="105"/>
      <c r="O35" s="108"/>
      <c r="P35" s="105"/>
      <c r="Q35" s="108"/>
      <c r="R35" s="52"/>
      <c r="U35" s="110"/>
      <c r="V35" s="111">
        <f t="shared" si="0"/>
        <v>1.3449074074074075E-2</v>
      </c>
      <c r="W35" s="112">
        <f t="shared" si="1"/>
        <v>26.333907056798619</v>
      </c>
      <c r="X35" s="113">
        <f t="shared" si="2"/>
        <v>26.33</v>
      </c>
    </row>
    <row r="36" spans="1:24" s="60" customFormat="1" x14ac:dyDescent="0.25">
      <c r="A36" s="68" t="s">
        <v>67</v>
      </c>
      <c r="B36" s="74">
        <v>4</v>
      </c>
      <c r="C36" s="69">
        <v>0.39583333333333331</v>
      </c>
      <c r="D36" s="105">
        <f>SUM(G36-C36)</f>
        <v>0.88263888888888897</v>
      </c>
      <c r="E36" s="106" t="str">
        <f>CONCATENATE(X36,$U$4)</f>
        <v>24.07 mph</v>
      </c>
      <c r="F36" s="52"/>
      <c r="G36" s="69">
        <v>1.2784722222222222</v>
      </c>
      <c r="H36" s="107">
        <f>SUM(1)-(D36/L36)</f>
        <v>1.8532818532819184E-2</v>
      </c>
      <c r="I36" s="115"/>
      <c r="J36" s="108"/>
      <c r="K36" s="108"/>
      <c r="L36" s="105">
        <v>0.89930555555555625</v>
      </c>
      <c r="M36" s="117">
        <v>0.87222222222222223</v>
      </c>
      <c r="N36" s="105">
        <v>1.1409722222222223</v>
      </c>
      <c r="O36" s="105">
        <v>0.92986111111111147</v>
      </c>
      <c r="P36" s="108"/>
      <c r="Q36" s="108"/>
      <c r="R36" s="52"/>
      <c r="U36" s="110"/>
      <c r="V36" s="111">
        <f t="shared" si="0"/>
        <v>1.471064814814815E-2</v>
      </c>
      <c r="W36" s="112">
        <f t="shared" si="1"/>
        <v>24.075531077891423</v>
      </c>
      <c r="X36" s="113">
        <f t="shared" si="2"/>
        <v>24.07</v>
      </c>
    </row>
    <row r="37" spans="1:24" s="60" customFormat="1" ht="15" customHeight="1" x14ac:dyDescent="0.25">
      <c r="A37" s="68" t="s">
        <v>128</v>
      </c>
      <c r="B37" s="74">
        <v>39</v>
      </c>
      <c r="C37" s="69">
        <v>0.33333333333333331</v>
      </c>
      <c r="D37" s="105">
        <f>SUM(G37-C37)</f>
        <v>0.91736111111111107</v>
      </c>
      <c r="E37" s="106" t="str">
        <f>CONCATENATE(X37,$U$4)</f>
        <v>23.16 mph</v>
      </c>
      <c r="F37" s="52"/>
      <c r="G37" s="69">
        <v>1.2506944444444443</v>
      </c>
      <c r="H37" s="107" t="e">
        <f>SUM(1)-(D37/L37)</f>
        <v>#DIV/0!</v>
      </c>
      <c r="I37" s="108"/>
      <c r="J37" s="108"/>
      <c r="K37" s="108"/>
      <c r="L37" s="108"/>
      <c r="M37" s="105">
        <v>0.89166666666666672</v>
      </c>
      <c r="N37" s="105"/>
      <c r="O37" s="108"/>
      <c r="P37" s="105"/>
      <c r="Q37" s="108"/>
      <c r="R37" s="52"/>
      <c r="U37" s="110"/>
      <c r="V37" s="111">
        <f t="shared" si="0"/>
        <v>1.5289351851851851E-2</v>
      </c>
      <c r="W37" s="112">
        <f t="shared" si="1"/>
        <v>23.164269492808479</v>
      </c>
      <c r="X37" s="113">
        <f t="shared" si="2"/>
        <v>23.16</v>
      </c>
    </row>
    <row r="38" spans="1:24" s="60" customFormat="1" x14ac:dyDescent="0.25">
      <c r="A38" s="68" t="s">
        <v>97</v>
      </c>
      <c r="B38" s="74">
        <v>11</v>
      </c>
      <c r="C38" s="69">
        <v>0.27083333333333331</v>
      </c>
      <c r="D38" s="105">
        <f>SUM(G38-C38)</f>
        <v>0.92777777777777781</v>
      </c>
      <c r="E38" s="106" t="str">
        <f>CONCATENATE(X38,$U$4)</f>
        <v>22.9 mph</v>
      </c>
      <c r="F38" s="52"/>
      <c r="G38" s="69">
        <v>1.1986111111111111</v>
      </c>
      <c r="H38" s="107">
        <f>SUM(1)-(D38/L38)</f>
        <v>5.4493984430290077E-2</v>
      </c>
      <c r="I38" s="108"/>
      <c r="J38" s="108"/>
      <c r="K38" s="108"/>
      <c r="L38" s="105">
        <v>0.98124999999999996</v>
      </c>
      <c r="M38" s="117"/>
      <c r="N38" s="105"/>
      <c r="O38" s="108"/>
      <c r="P38" s="105"/>
      <c r="Q38" s="108"/>
      <c r="R38" s="52"/>
      <c r="U38" s="110"/>
      <c r="V38" s="111">
        <f t="shared" si="0"/>
        <v>1.5462962962962963E-2</v>
      </c>
      <c r="W38" s="112">
        <f t="shared" si="1"/>
        <v>22.904191616766468</v>
      </c>
      <c r="X38" s="113">
        <f t="shared" si="2"/>
        <v>22.9</v>
      </c>
    </row>
    <row r="39" spans="1:24" s="60" customFormat="1" x14ac:dyDescent="0.25">
      <c r="A39" s="68" t="s">
        <v>91</v>
      </c>
      <c r="B39" s="74">
        <v>6</v>
      </c>
      <c r="C39" s="69">
        <v>0.3125</v>
      </c>
      <c r="D39" s="105">
        <f>SUM(G39-C39)</f>
        <v>0.93125000000000013</v>
      </c>
      <c r="E39" s="106" t="str">
        <f>CONCATENATE(X39,$U$4)</f>
        <v>22.81 mph</v>
      </c>
      <c r="F39" s="52"/>
      <c r="G39" s="69">
        <v>1.2437500000000001</v>
      </c>
      <c r="H39" s="107">
        <f>SUM(1)-(D39/L39)</f>
        <v>1.1061946902655162E-2</v>
      </c>
      <c r="I39" s="108"/>
      <c r="J39" s="108"/>
      <c r="K39" s="108"/>
      <c r="L39" s="105">
        <v>0.9416666666666671</v>
      </c>
      <c r="M39" s="117">
        <v>0.97986111111111107</v>
      </c>
      <c r="N39" s="105"/>
      <c r="O39" s="108"/>
      <c r="P39" s="105"/>
      <c r="Q39" s="108"/>
      <c r="R39" s="52"/>
      <c r="U39" s="110"/>
      <c r="V39" s="111">
        <f t="shared" si="0"/>
        <v>1.5520833333333336E-2</v>
      </c>
      <c r="W39" s="112">
        <f t="shared" si="1"/>
        <v>22.818791946308721</v>
      </c>
      <c r="X39" s="113">
        <f t="shared" si="2"/>
        <v>22.81</v>
      </c>
    </row>
    <row r="40" spans="1:24" s="60" customFormat="1" x14ac:dyDescent="0.25">
      <c r="A40" s="68" t="s">
        <v>63</v>
      </c>
      <c r="B40" s="74">
        <v>12</v>
      </c>
      <c r="C40" s="69">
        <v>0.125</v>
      </c>
      <c r="D40" s="105">
        <f>SUM(G40-C40)</f>
        <v>0.96250000000000013</v>
      </c>
      <c r="E40" s="106" t="str">
        <f>CONCATENATE(X40,$U$4)</f>
        <v>22.07 mph</v>
      </c>
      <c r="F40" s="52"/>
      <c r="G40" s="69">
        <v>1.0875000000000001</v>
      </c>
      <c r="H40" s="107">
        <f>SUM(1)-(D40/L40)</f>
        <v>2.256699576868848E-2</v>
      </c>
      <c r="I40" s="108"/>
      <c r="J40" s="108"/>
      <c r="K40" s="108"/>
      <c r="L40" s="105">
        <v>0.9847222222222225</v>
      </c>
      <c r="M40" s="117">
        <v>0.93263888888888902</v>
      </c>
      <c r="N40" s="108"/>
      <c r="O40" s="108"/>
      <c r="P40" s="105">
        <v>1.0805555555555555</v>
      </c>
      <c r="Q40" s="108"/>
      <c r="R40" s="52"/>
      <c r="U40" s="110"/>
      <c r="V40" s="111">
        <f t="shared" si="0"/>
        <v>1.6041666666666669E-2</v>
      </c>
      <c r="W40" s="112">
        <f t="shared" si="1"/>
        <v>22.077922077922075</v>
      </c>
      <c r="X40" s="113">
        <f t="shared" si="2"/>
        <v>22.07</v>
      </c>
    </row>
    <row r="41" spans="1:24" s="60" customFormat="1" x14ac:dyDescent="0.25">
      <c r="A41" s="68" t="s">
        <v>101</v>
      </c>
      <c r="B41" s="74">
        <v>14</v>
      </c>
      <c r="C41" s="69">
        <v>0.25</v>
      </c>
      <c r="D41" s="105">
        <f>SUM(G41-C41)</f>
        <v>0.9770833333333333</v>
      </c>
      <c r="E41" s="106" t="str">
        <f>CONCATENATE(X41,$U$4)</f>
        <v>21.74 mph</v>
      </c>
      <c r="F41" s="52"/>
      <c r="G41" s="69">
        <v>1.2270833333333333</v>
      </c>
      <c r="H41" s="107">
        <f>SUM(1)-(D41/L41)</f>
        <v>5.633802816901412E-2</v>
      </c>
      <c r="I41" s="108"/>
      <c r="J41" s="108"/>
      <c r="K41" s="108"/>
      <c r="L41" s="105">
        <v>1.0354166666666667</v>
      </c>
      <c r="M41" s="117"/>
      <c r="N41" s="105"/>
      <c r="O41" s="108"/>
      <c r="P41" s="105"/>
      <c r="Q41" s="108"/>
      <c r="R41" s="52"/>
      <c r="U41" s="110"/>
      <c r="V41" s="111">
        <f t="shared" si="0"/>
        <v>1.6284722222222221E-2</v>
      </c>
      <c r="W41" s="112">
        <f t="shared" si="1"/>
        <v>21.748400852878465</v>
      </c>
      <c r="X41" s="113">
        <f t="shared" si="2"/>
        <v>21.74</v>
      </c>
    </row>
    <row r="42" spans="1:24" s="60" customFormat="1" ht="15" customHeight="1" x14ac:dyDescent="0.2">
      <c r="A42" s="68" t="s">
        <v>40</v>
      </c>
      <c r="B42" s="74">
        <v>8</v>
      </c>
      <c r="C42" s="69">
        <v>0.29166666666666669</v>
      </c>
      <c r="D42" s="105">
        <f>SUM(G42-C42)</f>
        <v>0.98124999999999996</v>
      </c>
      <c r="E42" s="106" t="str">
        <f>CONCATENATE(X42,$U$4)</f>
        <v>21.65 mph</v>
      </c>
      <c r="F42" s="52"/>
      <c r="G42" s="69">
        <v>1.2729166666666667</v>
      </c>
      <c r="H42" s="107">
        <f>SUM(1)-(D42/L42)</f>
        <v>-1.3629842180774565E-2</v>
      </c>
      <c r="I42" s="115"/>
      <c r="J42" s="105"/>
      <c r="K42" s="105"/>
      <c r="L42" s="105">
        <v>0.96805555555555567</v>
      </c>
      <c r="M42" s="117">
        <v>0.91874999999999996</v>
      </c>
      <c r="N42" s="105">
        <v>1.1138888888888889</v>
      </c>
      <c r="O42" s="105">
        <v>0.97708333333333308</v>
      </c>
      <c r="P42" s="105">
        <v>1.0854166666666667</v>
      </c>
      <c r="Q42" s="105">
        <v>1.0951388888888889</v>
      </c>
      <c r="R42" s="52"/>
      <c r="U42" s="110"/>
      <c r="V42" s="111">
        <f t="shared" si="0"/>
        <v>1.6354166666666666E-2</v>
      </c>
      <c r="W42" s="112">
        <f t="shared" si="1"/>
        <v>21.656050955414013</v>
      </c>
      <c r="X42" s="113">
        <f t="shared" si="2"/>
        <v>21.65</v>
      </c>
    </row>
    <row r="43" spans="1:24" s="60" customFormat="1" x14ac:dyDescent="0.25">
      <c r="A43" s="68" t="s">
        <v>38</v>
      </c>
      <c r="B43" s="74">
        <v>20</v>
      </c>
      <c r="C43" s="69">
        <v>0.1875</v>
      </c>
      <c r="D43" s="105">
        <f>SUM(G43-C43)</f>
        <v>1.0291666666666666</v>
      </c>
      <c r="E43" s="106" t="str">
        <f>CONCATENATE(X43,$U$4)</f>
        <v>20.64 mph</v>
      </c>
      <c r="F43" s="52"/>
      <c r="G43" s="69">
        <v>1.2166666666666666</v>
      </c>
      <c r="H43" s="107">
        <f>SUM(1)-(D43/L43)</f>
        <v>5.0000000000000377E-2</v>
      </c>
      <c r="I43" s="115"/>
      <c r="J43" s="108"/>
      <c r="K43" s="108"/>
      <c r="L43" s="105">
        <v>1.0833333333333337</v>
      </c>
      <c r="M43" s="117">
        <v>1.0229166666666667</v>
      </c>
      <c r="N43" s="105">
        <v>1.2034722222222223</v>
      </c>
      <c r="O43" s="105">
        <v>1.2034722222222223</v>
      </c>
      <c r="P43" s="108"/>
      <c r="Q43" s="108"/>
      <c r="R43" s="52"/>
      <c r="U43" s="110"/>
      <c r="V43" s="111">
        <f t="shared" si="0"/>
        <v>1.7152777777777777E-2</v>
      </c>
      <c r="W43" s="112">
        <f t="shared" si="1"/>
        <v>20.647773279352229</v>
      </c>
      <c r="X43" s="113">
        <f t="shared" si="2"/>
        <v>20.64</v>
      </c>
    </row>
    <row r="44" spans="1:24" s="60" customFormat="1" x14ac:dyDescent="0.25">
      <c r="A44" s="68" t="s">
        <v>85</v>
      </c>
      <c r="B44" s="74">
        <v>23</v>
      </c>
      <c r="C44" s="69">
        <v>0.10416666666666667</v>
      </c>
      <c r="D44" s="149">
        <f>SUM(G44-C44)</f>
        <v>1.0340277777777778</v>
      </c>
      <c r="E44" s="150" t="str">
        <f>CONCATENATE(X44,$U$4)</f>
        <v>20.55 mph</v>
      </c>
      <c r="F44" s="52"/>
      <c r="G44" s="69">
        <v>1.1381944444444445</v>
      </c>
      <c r="H44" s="148">
        <f>SUM(1)-(D44/L44)</f>
        <v>6.9374999999999853E-2</v>
      </c>
      <c r="I44" s="108"/>
      <c r="J44" s="108"/>
      <c r="K44" s="108"/>
      <c r="L44" s="105">
        <v>1.1111111111111109</v>
      </c>
      <c r="M44" s="117">
        <v>1.1194444444444445</v>
      </c>
      <c r="N44" s="105"/>
      <c r="O44" s="108"/>
      <c r="P44" s="105"/>
      <c r="Q44" s="108"/>
      <c r="R44" s="52" t="s">
        <v>107</v>
      </c>
      <c r="U44" s="110"/>
      <c r="V44" s="111">
        <f t="shared" si="0"/>
        <v>1.7233796296296296E-2</v>
      </c>
      <c r="W44" s="112">
        <f t="shared" si="1"/>
        <v>20.550705171255878</v>
      </c>
      <c r="X44" s="113">
        <f t="shared" si="2"/>
        <v>20.55</v>
      </c>
    </row>
    <row r="45" spans="1:24" s="60" customFormat="1" x14ac:dyDescent="0.25">
      <c r="A45" s="68" t="s">
        <v>100</v>
      </c>
      <c r="B45" s="74">
        <v>7</v>
      </c>
      <c r="C45" s="69">
        <v>0.375</v>
      </c>
      <c r="D45" s="105">
        <f>SUM(G45-C45)</f>
        <v>1.0368055555555555</v>
      </c>
      <c r="E45" s="106" t="str">
        <f>CONCATENATE(X45,$U$4)</f>
        <v>20.49 mph</v>
      </c>
      <c r="F45" s="52"/>
      <c r="G45" s="69">
        <v>1.4118055555555555</v>
      </c>
      <c r="H45" s="107">
        <f>SUM(1)-(D45/L45)</f>
        <v>-9.1374269005847664E-2</v>
      </c>
      <c r="I45" s="108"/>
      <c r="J45" s="108"/>
      <c r="K45" s="108"/>
      <c r="L45" s="105">
        <v>0.95000000000000018</v>
      </c>
      <c r="M45" s="117"/>
      <c r="N45" s="105">
        <v>1.0659722222222221</v>
      </c>
      <c r="O45" s="108"/>
      <c r="P45" s="105">
        <v>1.03125</v>
      </c>
      <c r="Q45" s="105">
        <v>1.0673611111111112</v>
      </c>
      <c r="R45" s="52"/>
      <c r="U45" s="110"/>
      <c r="V45" s="111">
        <f t="shared" si="0"/>
        <v>1.7280092592592593E-2</v>
      </c>
      <c r="W45" s="112">
        <f t="shared" si="1"/>
        <v>20.495646349631613</v>
      </c>
      <c r="X45" s="113">
        <f t="shared" si="2"/>
        <v>20.49</v>
      </c>
    </row>
    <row r="46" spans="1:24" s="60" customFormat="1" ht="11.25" customHeight="1" x14ac:dyDescent="0.25">
      <c r="A46" s="68" t="s">
        <v>87</v>
      </c>
      <c r="B46" s="74">
        <v>16</v>
      </c>
      <c r="C46" s="69">
        <v>0.22916666666666666</v>
      </c>
      <c r="D46" s="114">
        <f>SUM(G46-C46)</f>
        <v>1.0423611111111111</v>
      </c>
      <c r="E46" s="124" t="str">
        <f>CONCATENATE(X46,$U$4)</f>
        <v>20.38 mph</v>
      </c>
      <c r="F46" s="74"/>
      <c r="G46" s="69">
        <v>1.2715277777777778</v>
      </c>
      <c r="H46" s="107">
        <f>SUM(1)-(D46/L46)</f>
        <v>2.0234986945169897E-2</v>
      </c>
      <c r="I46" s="125"/>
      <c r="J46" s="125"/>
      <c r="K46" s="125"/>
      <c r="L46" s="126">
        <v>1.0638888888888891</v>
      </c>
      <c r="M46" s="126">
        <v>1.1611111111111112</v>
      </c>
      <c r="N46" s="126"/>
      <c r="O46" s="127"/>
      <c r="P46" s="126"/>
      <c r="Q46" s="127"/>
      <c r="R46" s="84"/>
      <c r="U46" s="110"/>
      <c r="V46" s="111">
        <f t="shared" si="0"/>
        <v>1.7372685185185185E-2</v>
      </c>
      <c r="W46" s="112">
        <f t="shared" si="1"/>
        <v>20.386409060626249</v>
      </c>
      <c r="X46" s="113">
        <f t="shared" si="2"/>
        <v>20.38</v>
      </c>
    </row>
    <row r="47" spans="1:24" s="60" customFormat="1" x14ac:dyDescent="0.25">
      <c r="A47" s="68" t="s">
        <v>66</v>
      </c>
      <c r="B47" s="74">
        <v>21</v>
      </c>
      <c r="C47" s="69">
        <v>0.16666666666666666</v>
      </c>
      <c r="D47" s="149">
        <f>SUM(G47-C47)</f>
        <v>1.0541666666666667</v>
      </c>
      <c r="E47" s="150" t="str">
        <f>CONCATENATE(X47,$U$4)</f>
        <v>20.15 mph</v>
      </c>
      <c r="F47" s="52"/>
      <c r="G47" s="69">
        <v>1.2208333333333334</v>
      </c>
      <c r="H47" s="148">
        <f>SUM(1)-(D47/L47)</f>
        <v>4.2875157629256089E-2</v>
      </c>
      <c r="I47" s="108"/>
      <c r="J47" s="108"/>
      <c r="K47" s="108"/>
      <c r="L47" s="105">
        <v>1.101388888888889</v>
      </c>
      <c r="M47" s="117">
        <v>1.0555555555555556</v>
      </c>
      <c r="N47" s="108"/>
      <c r="O47" s="108"/>
      <c r="P47" s="105">
        <v>1.2215277777777778</v>
      </c>
      <c r="Q47" s="108"/>
      <c r="R47" s="52" t="s">
        <v>108</v>
      </c>
      <c r="U47" s="110"/>
      <c r="V47" s="111">
        <f>SUM(D47/60)</f>
        <v>1.7569444444444447E-2</v>
      </c>
      <c r="W47" s="112">
        <f>SUM($Z$5)/(V47*24)</f>
        <v>20.158102766798415</v>
      </c>
      <c r="X47" s="113">
        <f>ROUNDDOWN(W47,2)</f>
        <v>20.149999999999999</v>
      </c>
    </row>
    <row r="48" spans="1:24" s="60" customFormat="1" ht="15" customHeight="1" x14ac:dyDescent="0.25">
      <c r="A48" s="68" t="s">
        <v>126</v>
      </c>
      <c r="B48" s="74">
        <v>45</v>
      </c>
      <c r="C48" s="69">
        <v>6.25E-2</v>
      </c>
      <c r="D48" s="105">
        <f>SUM(G48-C48)</f>
        <v>1.1006944444444444</v>
      </c>
      <c r="E48" s="106" t="str">
        <f>CONCATENATE(X48,$U$4)</f>
        <v>19.3 mph</v>
      </c>
      <c r="F48" s="52"/>
      <c r="G48" s="69">
        <v>1.1631944444444444</v>
      </c>
      <c r="H48" s="107" t="e">
        <f>SUM(1)-(D48/L48)</f>
        <v>#DIV/0!</v>
      </c>
      <c r="I48" s="108"/>
      <c r="J48" s="108"/>
      <c r="K48" s="108"/>
      <c r="L48" s="108"/>
      <c r="M48" s="105"/>
      <c r="N48" s="105"/>
      <c r="O48" s="108"/>
      <c r="P48" s="105"/>
      <c r="Q48" s="108"/>
      <c r="R48" s="52"/>
      <c r="U48" s="110"/>
      <c r="V48" s="111">
        <f t="shared" ref="V48:V53" si="3">SUM(D48/60)</f>
        <v>1.8344907407407407E-2</v>
      </c>
      <c r="W48" s="112">
        <f t="shared" ref="W48:W53" si="4">SUM($Z$5)/(V48*24)</f>
        <v>19.305993690851736</v>
      </c>
      <c r="X48" s="113">
        <f t="shared" ref="X48:X53" si="5">ROUNDDOWN(W48,2)</f>
        <v>19.3</v>
      </c>
    </row>
    <row r="49" spans="1:24" s="60" customFormat="1" x14ac:dyDescent="0.25">
      <c r="A49" s="68" t="s">
        <v>127</v>
      </c>
      <c r="B49" s="74">
        <v>46</v>
      </c>
      <c r="C49" s="69">
        <v>0.20833333333333334</v>
      </c>
      <c r="D49" s="105">
        <f>SUM(G49-C49)</f>
        <v>1.1263888888888889</v>
      </c>
      <c r="E49" s="106" t="str">
        <f>CONCATENATE(X49,$U$4)</f>
        <v>18.86 mph</v>
      </c>
      <c r="F49" s="52"/>
      <c r="G49" s="69">
        <v>1.3347222222222221</v>
      </c>
      <c r="H49" s="107" t="e">
        <f>SUM(1)-(D49/L49)</f>
        <v>#DIV/0!</v>
      </c>
      <c r="I49" s="108"/>
      <c r="J49" s="108"/>
      <c r="K49" s="108"/>
      <c r="L49" s="108"/>
      <c r="M49" s="105"/>
      <c r="N49" s="105"/>
      <c r="O49" s="108"/>
      <c r="P49" s="105"/>
      <c r="Q49" s="108"/>
      <c r="R49" s="52"/>
      <c r="U49" s="110"/>
      <c r="V49" s="111">
        <f t="shared" si="3"/>
        <v>1.8773148148148146E-2</v>
      </c>
      <c r="W49" s="112">
        <f t="shared" si="4"/>
        <v>18.865598027127007</v>
      </c>
      <c r="X49" s="113">
        <f t="shared" si="5"/>
        <v>18.86</v>
      </c>
    </row>
    <row r="50" spans="1:24" s="60" customFormat="1" x14ac:dyDescent="0.25">
      <c r="A50" s="68" t="s">
        <v>88</v>
      </c>
      <c r="B50" s="74">
        <v>22</v>
      </c>
      <c r="C50" s="69">
        <v>0.14583333333333334</v>
      </c>
      <c r="D50" s="105">
        <f>SUM(G50-C50)</f>
        <v>1.1493055555555556</v>
      </c>
      <c r="E50" s="106" t="str">
        <f>CONCATENATE(X50,$U$4)</f>
        <v>18.48 mph</v>
      </c>
      <c r="F50" s="52"/>
      <c r="G50" s="69">
        <v>1.2951388888888888</v>
      </c>
      <c r="H50" s="107">
        <f>SUM(1)-(D50/L50)</f>
        <v>-3.8920276208411542E-2</v>
      </c>
      <c r="I50" s="108"/>
      <c r="J50" s="108"/>
      <c r="K50" s="108"/>
      <c r="L50" s="105">
        <v>1.1062500000000004</v>
      </c>
      <c r="M50" s="117">
        <v>1.1145833333333333</v>
      </c>
      <c r="N50" s="105"/>
      <c r="O50" s="108"/>
      <c r="P50" s="105"/>
      <c r="Q50" s="108"/>
      <c r="R50" s="52"/>
      <c r="U50" s="110"/>
      <c r="V50" s="111">
        <f t="shared" si="3"/>
        <v>1.9155092592592592E-2</v>
      </c>
      <c r="W50" s="112">
        <f t="shared" si="4"/>
        <v>18.489425981873111</v>
      </c>
      <c r="X50" s="113">
        <f t="shared" si="5"/>
        <v>18.48</v>
      </c>
    </row>
    <row r="51" spans="1:24" s="60" customFormat="1" ht="15" customHeight="1" x14ac:dyDescent="0.25">
      <c r="A51" s="68" t="s">
        <v>35</v>
      </c>
      <c r="B51" s="74">
        <v>26</v>
      </c>
      <c r="C51" s="69">
        <v>4.1666666666666664E-2</v>
      </c>
      <c r="D51" s="105">
        <f>SUM(G51-C51)</f>
        <v>1.1659722222222222</v>
      </c>
      <c r="E51" s="106" t="str">
        <f>CONCATENATE(X51,$U$4)</f>
        <v>18.22 mph</v>
      </c>
      <c r="F51" s="52"/>
      <c r="G51" s="69">
        <v>1.2076388888888889</v>
      </c>
      <c r="H51" s="107">
        <f>SUM(1)-(D51/L51)</f>
        <v>7.6832151300236795E-3</v>
      </c>
      <c r="I51" s="115"/>
      <c r="J51" s="108"/>
      <c r="K51" s="108"/>
      <c r="L51" s="105">
        <v>1.175</v>
      </c>
      <c r="M51" s="117">
        <v>1.175</v>
      </c>
      <c r="N51" s="108"/>
      <c r="O51" s="105">
        <v>1.2805555555555557</v>
      </c>
      <c r="P51" s="108"/>
      <c r="Q51" s="108"/>
      <c r="R51" s="52"/>
      <c r="U51" s="110"/>
      <c r="V51" s="111">
        <f t="shared" si="3"/>
        <v>1.9432870370370371E-2</v>
      </c>
      <c r="W51" s="112">
        <f t="shared" si="4"/>
        <v>18.225134008338294</v>
      </c>
      <c r="X51" s="113">
        <f t="shared" si="5"/>
        <v>18.22</v>
      </c>
    </row>
    <row r="52" spans="1:24" s="60" customFormat="1" x14ac:dyDescent="0.25">
      <c r="A52" s="68" t="s">
        <v>78</v>
      </c>
      <c r="B52" s="74">
        <v>27</v>
      </c>
      <c r="C52" s="69">
        <v>2.0833333333333332E-2</v>
      </c>
      <c r="D52" s="105">
        <f>SUM(G52-C52)</f>
        <v>1.1708333333333334</v>
      </c>
      <c r="E52" s="106" t="str">
        <f>CONCATENATE(X52,$U$4)</f>
        <v>18.14 mph</v>
      </c>
      <c r="F52" s="52"/>
      <c r="G52" s="69">
        <v>1.1916666666666667</v>
      </c>
      <c r="H52" s="107">
        <f>SUM(1)-(D52/L52)</f>
        <v>4.1346721795627595E-3</v>
      </c>
      <c r="I52" s="108"/>
      <c r="J52" s="108"/>
      <c r="K52" s="108"/>
      <c r="L52" s="105">
        <v>1.1756944444444444</v>
      </c>
      <c r="M52" s="117">
        <v>1.1527777777777777</v>
      </c>
      <c r="N52" s="105">
        <v>1.2951388888888888</v>
      </c>
      <c r="O52" s="108"/>
      <c r="P52" s="105"/>
      <c r="Q52" s="108"/>
      <c r="R52" s="52"/>
      <c r="U52" s="110"/>
      <c r="V52" s="111">
        <f t="shared" si="3"/>
        <v>1.951388888888889E-2</v>
      </c>
      <c r="W52" s="112">
        <f t="shared" si="4"/>
        <v>18.149466192170816</v>
      </c>
      <c r="X52" s="113">
        <f t="shared" si="5"/>
        <v>18.14</v>
      </c>
    </row>
    <row r="53" spans="1:24" s="60" customFormat="1" x14ac:dyDescent="0.25">
      <c r="A53" s="68" t="s">
        <v>93</v>
      </c>
      <c r="B53" s="74">
        <v>25</v>
      </c>
      <c r="C53" s="69">
        <v>8.3333333333333329E-2</v>
      </c>
      <c r="D53" s="105">
        <f>SUM(G53-C53)</f>
        <v>1.1881944444444446</v>
      </c>
      <c r="E53" s="106" t="str">
        <f>CONCATENATE(X53,$U$4)</f>
        <v>17.88 mph</v>
      </c>
      <c r="F53" s="52"/>
      <c r="G53" s="69">
        <v>1.2715277777777778</v>
      </c>
      <c r="H53" s="107">
        <f>SUM(1)-(D53/L53)</f>
        <v>-1.4226437462952157E-2</v>
      </c>
      <c r="I53" s="108"/>
      <c r="J53" s="108"/>
      <c r="K53" s="108"/>
      <c r="L53" s="128">
        <v>1.1715277777777777</v>
      </c>
      <c r="M53" s="128">
        <v>1.2118055555555556</v>
      </c>
      <c r="N53" s="128"/>
      <c r="O53" s="129"/>
      <c r="P53" s="128"/>
      <c r="Q53" s="129"/>
      <c r="R53" s="11"/>
      <c r="U53" s="110"/>
      <c r="V53" s="111">
        <f t="shared" si="3"/>
        <v>1.9803240740740743E-2</v>
      </c>
      <c r="W53" s="112">
        <f t="shared" si="4"/>
        <v>17.884278199883109</v>
      </c>
      <c r="X53" s="113">
        <f t="shared" si="5"/>
        <v>17.88</v>
      </c>
    </row>
    <row r="54" spans="1:24" s="60" customFormat="1" x14ac:dyDescent="0.25">
      <c r="A54" s="68" t="s">
        <v>125</v>
      </c>
      <c r="B54" s="74">
        <v>44</v>
      </c>
      <c r="C54" s="69">
        <v>0</v>
      </c>
      <c r="D54" s="105">
        <f>SUM(G54-C54)</f>
        <v>1.8256944444444445</v>
      </c>
      <c r="E54" s="106" t="str">
        <f>CONCATENATE(X54,$U$4)</f>
        <v>11.63 mph</v>
      </c>
      <c r="F54" s="52"/>
      <c r="G54" s="69">
        <v>1.8256944444444445</v>
      </c>
      <c r="H54" s="107" t="e">
        <f>SUM(1)-(D54/L54)</f>
        <v>#DIV/0!</v>
      </c>
      <c r="I54" s="108"/>
      <c r="J54" s="108"/>
      <c r="K54" s="108"/>
      <c r="L54" s="108"/>
      <c r="M54" s="105"/>
      <c r="N54" s="105"/>
      <c r="O54" s="108"/>
      <c r="P54" s="105"/>
      <c r="Q54" s="108"/>
      <c r="R54" s="52"/>
      <c r="U54" s="110"/>
      <c r="V54" s="111">
        <f t="shared" si="0"/>
        <v>3.0428240740740742E-2</v>
      </c>
      <c r="W54" s="112">
        <f t="shared" si="1"/>
        <v>11.639406618486117</v>
      </c>
      <c r="X54" s="113">
        <f t="shared" si="2"/>
        <v>11.63</v>
      </c>
    </row>
    <row r="55" spans="1:24" s="60" customFormat="1" x14ac:dyDescent="0.25">
      <c r="A55" s="68"/>
      <c r="B55" s="74"/>
      <c r="C55" s="69"/>
      <c r="D55" s="105"/>
      <c r="E55" s="132"/>
      <c r="F55" s="52"/>
      <c r="G55" s="69"/>
      <c r="H55" s="107"/>
      <c r="I55" s="108"/>
      <c r="J55" s="108"/>
      <c r="K55" s="108"/>
      <c r="L55" s="108"/>
      <c r="M55" s="108"/>
      <c r="N55" s="105"/>
      <c r="O55" s="108"/>
      <c r="P55" s="108"/>
      <c r="Q55" s="108"/>
      <c r="R55" s="52"/>
      <c r="U55" s="110"/>
      <c r="V55" s="111">
        <f t="shared" si="0"/>
        <v>0</v>
      </c>
      <c r="W55" s="112" t="e">
        <f t="shared" si="1"/>
        <v>#DIV/0!</v>
      </c>
      <c r="X55" s="113" t="e">
        <f t="shared" si="2"/>
        <v>#DIV/0!</v>
      </c>
    </row>
    <row r="56" spans="1:24" x14ac:dyDescent="0.25">
      <c r="A56" s="166" t="s">
        <v>75</v>
      </c>
      <c r="B56" s="158"/>
      <c r="C56" s="46"/>
      <c r="D56" s="3"/>
      <c r="F56" s="3"/>
      <c r="G56" s="46"/>
      <c r="H56" s="3"/>
      <c r="P56" s="3"/>
      <c r="Q56" s="3"/>
      <c r="R56" s="3"/>
    </row>
    <row r="57" spans="1:24" x14ac:dyDescent="0.25">
      <c r="A57" s="167" t="s">
        <v>28</v>
      </c>
      <c r="B57" s="159"/>
    </row>
    <row r="58" spans="1:24" x14ac:dyDescent="0.25">
      <c r="A58" s="45" t="s">
        <v>76</v>
      </c>
    </row>
    <row r="59" spans="1:24" x14ac:dyDescent="0.25">
      <c r="A59" s="45" t="s">
        <v>132</v>
      </c>
    </row>
    <row r="60" spans="1:24" ht="15.75" thickBot="1" x14ac:dyDescent="0.3"/>
    <row r="61" spans="1:24" x14ac:dyDescent="0.25">
      <c r="A61" s="168" t="s">
        <v>117</v>
      </c>
      <c r="B61" s="160"/>
      <c r="C61" s="152"/>
      <c r="D61" s="137"/>
      <c r="E61" s="136"/>
      <c r="F61" s="137"/>
      <c r="G61" s="152"/>
      <c r="H61" s="137"/>
      <c r="I61" s="138"/>
      <c r="J61" s="138"/>
      <c r="K61" s="138"/>
      <c r="L61" s="138"/>
      <c r="M61" s="138"/>
      <c r="N61" s="138"/>
      <c r="O61" s="145"/>
    </row>
    <row r="62" spans="1:24" x14ac:dyDescent="0.25">
      <c r="A62" s="169" t="s">
        <v>118</v>
      </c>
      <c r="B62" s="161"/>
      <c r="C62" s="153"/>
      <c r="D62" s="140"/>
      <c r="E62" s="139"/>
      <c r="F62" s="140"/>
      <c r="G62" s="153"/>
      <c r="H62" s="140"/>
      <c r="I62" s="141"/>
      <c r="J62" s="141"/>
      <c r="K62" s="141"/>
      <c r="L62" s="141"/>
      <c r="M62" s="141"/>
      <c r="N62" s="141"/>
      <c r="O62" s="146"/>
    </row>
    <row r="63" spans="1:24" x14ac:dyDescent="0.25">
      <c r="A63" s="169" t="s">
        <v>119</v>
      </c>
      <c r="B63" s="161"/>
      <c r="C63" s="153"/>
      <c r="D63" s="140"/>
      <c r="E63" s="139"/>
      <c r="F63" s="140"/>
      <c r="G63" s="153"/>
      <c r="H63" s="140"/>
      <c r="I63" s="141"/>
      <c r="J63" s="141"/>
      <c r="K63" s="141"/>
      <c r="L63" s="141"/>
      <c r="M63" s="141"/>
      <c r="N63" s="141"/>
      <c r="O63" s="146"/>
    </row>
    <row r="64" spans="1:24" x14ac:dyDescent="0.25">
      <c r="A64" s="169" t="s">
        <v>120</v>
      </c>
      <c r="B64" s="161"/>
      <c r="C64" s="153"/>
      <c r="D64" s="140"/>
      <c r="E64" s="139"/>
      <c r="F64" s="140"/>
      <c r="G64" s="153"/>
      <c r="H64" s="140"/>
      <c r="I64" s="141"/>
      <c r="J64" s="141"/>
      <c r="K64" s="141"/>
      <c r="L64" s="141"/>
      <c r="M64" s="141"/>
      <c r="N64" s="141"/>
      <c r="O64" s="146"/>
    </row>
    <row r="65" spans="1:15" x14ac:dyDescent="0.25">
      <c r="A65" s="169" t="s">
        <v>121</v>
      </c>
      <c r="B65" s="161"/>
      <c r="C65" s="153"/>
      <c r="D65" s="140"/>
      <c r="E65" s="139"/>
      <c r="F65" s="140"/>
      <c r="G65" s="153"/>
      <c r="H65" s="140"/>
      <c r="I65" s="141"/>
      <c r="J65" s="141"/>
      <c r="K65" s="141"/>
      <c r="L65" s="141"/>
      <c r="M65" s="141"/>
      <c r="N65" s="141"/>
      <c r="O65" s="146"/>
    </row>
    <row r="66" spans="1:15" x14ac:dyDescent="0.25">
      <c r="A66" s="169" t="s">
        <v>124</v>
      </c>
      <c r="B66" s="161"/>
      <c r="C66" s="153"/>
      <c r="D66" s="140"/>
      <c r="E66" s="139"/>
      <c r="F66" s="140"/>
      <c r="G66" s="153"/>
      <c r="H66" s="140"/>
      <c r="I66" s="141"/>
      <c r="J66" s="141"/>
      <c r="K66" s="141"/>
      <c r="L66" s="141"/>
      <c r="M66" s="141"/>
      <c r="N66" s="141"/>
      <c r="O66" s="146"/>
    </row>
    <row r="67" spans="1:15" x14ac:dyDescent="0.25">
      <c r="A67" s="169" t="s">
        <v>123</v>
      </c>
      <c r="B67" s="161"/>
      <c r="C67" s="153"/>
      <c r="D67" s="140"/>
      <c r="E67" s="139"/>
      <c r="F67" s="140"/>
      <c r="G67" s="153"/>
      <c r="H67" s="140"/>
      <c r="I67" s="141"/>
      <c r="J67" s="141"/>
      <c r="K67" s="141"/>
      <c r="L67" s="141"/>
      <c r="M67" s="141"/>
      <c r="N67" s="141"/>
      <c r="O67" s="146"/>
    </row>
    <row r="68" spans="1:15" x14ac:dyDescent="0.25">
      <c r="A68" s="169" t="s">
        <v>122</v>
      </c>
      <c r="B68" s="161"/>
      <c r="C68" s="153"/>
      <c r="D68" s="140"/>
      <c r="E68" s="139"/>
      <c r="F68" s="140"/>
      <c r="G68" s="153"/>
      <c r="H68" s="140"/>
      <c r="I68" s="141"/>
      <c r="J68" s="141"/>
      <c r="K68" s="141"/>
      <c r="L68" s="141"/>
      <c r="M68" s="141"/>
      <c r="N68" s="141"/>
      <c r="O68" s="146"/>
    </row>
    <row r="69" spans="1:15" ht="15.75" thickBot="1" x14ac:dyDescent="0.3">
      <c r="A69" s="170"/>
      <c r="B69" s="162"/>
      <c r="C69" s="154"/>
      <c r="D69" s="143"/>
      <c r="E69" s="142"/>
      <c r="F69" s="143"/>
      <c r="G69" s="154"/>
      <c r="H69" s="143"/>
      <c r="I69" s="144"/>
      <c r="J69" s="144"/>
      <c r="K69" s="144"/>
      <c r="L69" s="144"/>
      <c r="M69" s="144"/>
      <c r="N69" s="144"/>
      <c r="O69" s="147"/>
    </row>
    <row r="70" spans="1:15" x14ac:dyDescent="0.25">
      <c r="A70" s="155"/>
      <c r="B70" s="163"/>
      <c r="C70" s="155"/>
      <c r="D70" s="133"/>
      <c r="E70" s="134"/>
      <c r="F70" s="133"/>
      <c r="G70" s="155"/>
      <c r="H70" s="133"/>
      <c r="I70" s="135"/>
      <c r="J70" s="135"/>
      <c r="K70" s="135"/>
      <c r="L70" s="135"/>
      <c r="M70" s="135"/>
      <c r="N70" s="135"/>
    </row>
  </sheetData>
  <autoFilter ref="A4:R54">
    <filterColumn colId="6">
      <filters>
        <filter val="26:06:00"/>
        <filter val="27:19:00"/>
        <filter val="27:52:00"/>
        <filter val="27:55:00"/>
        <filter val="28:36:00"/>
        <filter val="28:46:00"/>
        <filter val="28:59:00"/>
        <filter val="29:03:00"/>
        <filter val="29:12:00"/>
        <filter val="29:18:00"/>
        <filter val="29:27:00"/>
        <filter val="29:51:00"/>
        <filter val="30:01:00"/>
        <filter val="30:31:00"/>
        <filter val="30:33:00"/>
        <filter val="30:41:00"/>
        <filter val="31:05:00"/>
        <filter val="32:02:00"/>
        <filter val="33:53:00"/>
        <filter val="43:49:00"/>
      </filters>
    </filterColumn>
    <sortState ref="A5:R54">
      <sortCondition ref="D4"/>
    </sortState>
  </autoFilter>
  <pageMargins left="0.7" right="0.7" top="0.75" bottom="0.75" header="0.3" footer="0.3"/>
  <pageSetup paperSize="9" scale="5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3.4.13</vt:lpstr>
      <vt:lpstr>1.5.13</vt:lpstr>
      <vt:lpstr>29.5.13</vt:lpstr>
      <vt:lpstr>14.8.13</vt:lpstr>
      <vt:lpstr>11.9.13</vt:lpstr>
      <vt:lpstr>'11.9.13'!Print_Area</vt:lpstr>
      <vt:lpstr>'14.8.13'!Print_Area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Bush</dc:creator>
  <cp:lastModifiedBy>Ridley Home</cp:lastModifiedBy>
  <cp:lastPrinted>2013-09-02T11:37:33Z</cp:lastPrinted>
  <dcterms:created xsi:type="dcterms:W3CDTF">2013-04-04T07:55:19Z</dcterms:created>
  <dcterms:modified xsi:type="dcterms:W3CDTF">2013-09-18T20:46:43Z</dcterms:modified>
</cp:coreProperties>
</file>